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Finance\Department\5 Bank and financial matters\Audit\2011 Audit\Review 2009 - 2011\2010\"/>
    </mc:Choice>
  </mc:AlternateContent>
  <bookViews>
    <workbookView xWindow="0" yWindow="0" windowWidth="20490" windowHeight="7455" tabRatio="471"/>
  </bookViews>
  <sheets>
    <sheet name="Data" sheetId="1" r:id="rId1"/>
  </sheets>
  <definedNames>
    <definedName name="_xlnm.Print_Titles" localSheetId="0">Data!$1:$6</definedName>
  </definedNames>
  <calcPr calcId="152511"/>
</workbook>
</file>

<file path=xl/calcChain.xml><?xml version="1.0" encoding="utf-8"?>
<calcChain xmlns="http://schemas.openxmlformats.org/spreadsheetml/2006/main">
  <c r="V9" i="1" l="1"/>
  <c r="V11" i="1" l="1"/>
  <c r="S8" i="1"/>
  <c r="S7" i="1"/>
  <c r="S12" i="1" s="1"/>
  <c r="U7" i="1"/>
  <c r="U12" i="1" s="1"/>
  <c r="T8" i="1" l="1"/>
  <c r="T7" i="1"/>
  <c r="T12" i="1" s="1"/>
  <c r="L7" i="1"/>
  <c r="N8" i="1" l="1"/>
  <c r="N12" i="1" s="1"/>
  <c r="O7" i="1" l="1"/>
  <c r="O12" i="1" s="1"/>
  <c r="O8" i="1"/>
  <c r="Q8" i="1" s="1"/>
  <c r="V8" i="1" s="1"/>
  <c r="P7" i="1"/>
  <c r="P12" i="1" s="1"/>
  <c r="Q7" i="1" l="1"/>
  <c r="V7" i="1" l="1"/>
  <c r="Q10" i="1"/>
  <c r="V10" i="1" s="1"/>
  <c r="V14" i="1" s="1"/>
  <c r="V12" i="1" l="1"/>
  <c r="V15" i="1" s="1"/>
  <c r="Q12" i="1"/>
</calcChain>
</file>

<file path=xl/sharedStrings.xml><?xml version="1.0" encoding="utf-8"?>
<sst xmlns="http://schemas.openxmlformats.org/spreadsheetml/2006/main" count="64" uniqueCount="51">
  <si>
    <t>$1,900,020
Optional
$580,000</t>
  </si>
  <si>
    <t>Contract total</t>
  </si>
  <si>
    <t>Project code</t>
  </si>
  <si>
    <t>Contract description</t>
  </si>
  <si>
    <t>Sales Contract summary</t>
  </si>
  <si>
    <t>CTR00001</t>
  </si>
  <si>
    <t>PD/PK Assay System Development</t>
  </si>
  <si>
    <t>Status as of 12/31/2008</t>
  </si>
  <si>
    <t>Deferred Revenue</t>
  </si>
  <si>
    <t>Revenue</t>
  </si>
  <si>
    <t>Theranos, Inc</t>
  </si>
  <si>
    <t>Deliverables</t>
  </si>
  <si>
    <t>Revenue Recognition method</t>
  </si>
  <si>
    <t>Rationale for recognition</t>
  </si>
  <si>
    <t>Significant estimates or future changes</t>
  </si>
  <si>
    <t>None</t>
  </si>
  <si>
    <t>Revenue is recongized in full when the analysis on all samples was completed and the report was submitted to customer</t>
  </si>
  <si>
    <t>Since the report shows population and trend of all samples, there was no individual value of each sample alone. Therefore, revenue was recognized when analysis for all samples was completed</t>
  </si>
  <si>
    <t>Y.E. 12/31/2009</t>
  </si>
  <si>
    <t>Customer</t>
  </si>
  <si>
    <t>Status as of 12/31/2009</t>
  </si>
  <si>
    <t>Deferred Revenue released</t>
  </si>
  <si>
    <t>Deferred Revenue addition</t>
  </si>
  <si>
    <t>Deferred revenue balance</t>
  </si>
  <si>
    <t>Celgene Corporation</t>
  </si>
  <si>
    <t>Centocor Research &amp; Development, Inc</t>
  </si>
  <si>
    <t>(see write up)</t>
  </si>
  <si>
    <t>(See write up)</t>
  </si>
  <si>
    <t>Validation report</t>
  </si>
  <si>
    <t>ACE-011 clinical trials (SOW 4)</t>
  </si>
  <si>
    <t>Effective Date of SOW/agreement</t>
  </si>
  <si>
    <t>Project was not started</t>
  </si>
  <si>
    <t>TheranOS development and modeling - SOW2</t>
  </si>
  <si>
    <t>Model was completed in September 09. Revenue was recognized for Oct thru Dec 09 over a period of 36 months.</t>
  </si>
  <si>
    <t>American Burn Association</t>
  </si>
  <si>
    <t>Burn project</t>
  </si>
  <si>
    <t>1,920 multiplexed cartridges ($25 per analyte)</t>
  </si>
  <si>
    <t>revenue is recognized as cartridge is shipped</t>
  </si>
  <si>
    <t>N/A</t>
  </si>
  <si>
    <t>Status as of 12/31/2010</t>
  </si>
  <si>
    <t>No cartridges have been shipped</t>
  </si>
  <si>
    <t>12 months of the original SOW2 model were amortized</t>
  </si>
  <si>
    <t>SOW2 CO2</t>
  </si>
  <si>
    <t>Since the contract granted perpetual access right to the customer, revenue will be recognized over the estimated life of the contract. Based on the current development of technology, the management believes the life will be about 3 years, which is consistent with the renewal term of the change order number 2.</t>
  </si>
  <si>
    <t>Revenue will be recognized over 36 months</t>
  </si>
  <si>
    <t>Revenue will be recognized based on the cartridges consumed by customer, This is evidenced by the data sent to our server.</t>
  </si>
  <si>
    <t>91 analytes were consumed</t>
  </si>
  <si>
    <t>The number of analytes to be consumed is 79,508. However, as the study progresses, this number may change</t>
  </si>
  <si>
    <t>This contract has multiple deliverables, including annual maintenance of the data infrastructure, multiplexed cartridges, up to 6 interim reports and modeling (contingent upon customer's election). Because the fair value of individual items cannot be reasonably estimated, revenue will be recognized based on the most objective output, which is the analyte used.</t>
  </si>
  <si>
    <t>Short term</t>
  </si>
  <si>
    <t>Long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</si>
</sst>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0"/>
      <color indexed="14"/>
      <name val="Arial"/>
    </font>
    <font>
      <sz val="10"/>
      <color indexed="14"/>
      <name val="Arial"/>
      <family val="2"/>
    </font>
    <font>
      <sz val="8"/>
      <name val="Arial"/>
      <family val="2"/>
    </font>
    <font>
      <sz val="8"/>
      <name val="Microsoft Sans Serif"/>
      <family val="2"/>
    </font>
    <font>
      <u/>
      <sz val="10"/>
      <color indexed="12"/>
      <name val="Arial"/>
      <family val="2"/>
    </font>
    <font>
      <sz val="10"/>
      <name val="Microsoft Sans Serif"/>
      <family val="2"/>
    </font>
    <font>
      <b/>
      <sz val="10"/>
      <name val="Microsoft Sans Serif"/>
      <family val="2"/>
    </font>
    <font>
      <b/>
      <sz val="10"/>
      <color indexed="53"/>
      <name val="Microsoft Sans Serif"/>
      <family val="2"/>
    </font>
    <font>
      <b/>
      <sz val="8"/>
      <name val="Microsoft Sans Serif"/>
      <family val="2"/>
    </font>
    <font>
      <sz val="1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1">
    <xf numFmtId="0" fontId="0" fillId="0" borderId="0" xfId="0"/>
    <xf numFmtId="0" fontId="5" fillId="0" borderId="0" xfId="0" applyFont="1" applyFill="1" applyBorder="1" applyAlignment="1">
      <alignment vertical="top" wrapText="1"/>
    </xf>
    <xf numFmtId="0" fontId="5" fillId="0" borderId="0" xfId="0" quotePrefix="1" applyFont="1" applyFill="1" applyBorder="1" applyAlignment="1">
      <alignment horizontal="left" vertical="top" wrapText="1"/>
    </xf>
    <xf numFmtId="0" fontId="3" fillId="0" borderId="0" xfId="0" applyNumberFormat="1" applyFont="1" applyFill="1" applyBorder="1" applyAlignment="1" applyProtection="1">
      <alignment vertical="top" wrapText="1"/>
    </xf>
    <xf numFmtId="14" fontId="5" fillId="0" borderId="0" xfId="0" applyNumberFormat="1" applyFont="1" applyFill="1" applyBorder="1" applyAlignment="1">
      <alignment vertical="top" wrapText="1"/>
    </xf>
    <xf numFmtId="164" fontId="5" fillId="0" borderId="0" xfId="1" applyNumberFormat="1" applyFont="1" applyFill="1" applyBorder="1" applyAlignment="1">
      <alignment vertical="top" wrapText="1"/>
    </xf>
    <xf numFmtId="0" fontId="6" fillId="0" borderId="0" xfId="0" applyFont="1" applyFill="1" applyBorder="1" applyAlignment="1">
      <alignment vertical="top"/>
    </xf>
    <xf numFmtId="0" fontId="7" fillId="0" borderId="0" xfId="0" applyFont="1" applyFill="1" applyBorder="1" applyAlignment="1">
      <alignment vertical="top"/>
    </xf>
    <xf numFmtId="0" fontId="8" fillId="0" borderId="1" xfId="0" quotePrefix="1"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vertical="top" wrapText="1"/>
    </xf>
    <xf numFmtId="164" fontId="5" fillId="0" borderId="0" xfId="1" applyNumberFormat="1" applyFont="1" applyFill="1" applyBorder="1" applyAlignment="1">
      <alignment horizontal="left" vertical="top" wrapText="1"/>
    </xf>
    <xf numFmtId="0" fontId="9" fillId="0" borderId="0" xfId="2" applyFont="1" applyFill="1" applyAlignment="1" applyProtection="1">
      <alignment vertical="top"/>
    </xf>
    <xf numFmtId="0" fontId="9" fillId="0" borderId="0" xfId="0" applyFont="1" applyFill="1" applyBorder="1" applyAlignment="1">
      <alignment wrapText="1"/>
    </xf>
    <xf numFmtId="43" fontId="5" fillId="0" borderId="0" xfId="1" applyFont="1" applyFill="1" applyBorder="1" applyAlignment="1">
      <alignment vertical="top" wrapText="1"/>
    </xf>
    <xf numFmtId="0" fontId="5" fillId="0" borderId="6" xfId="0" applyFont="1" applyFill="1" applyBorder="1" applyAlignment="1">
      <alignment vertical="top" wrapText="1"/>
    </xf>
    <xf numFmtId="43" fontId="5" fillId="0" borderId="5" xfId="0" applyNumberFormat="1" applyFont="1" applyFill="1" applyBorder="1" applyAlignment="1">
      <alignment vertical="top" wrapText="1"/>
    </xf>
    <xf numFmtId="43" fontId="5" fillId="0" borderId="0" xfId="0" applyNumberFormat="1" applyFont="1" applyFill="1" applyBorder="1" applyAlignment="1">
      <alignment vertical="top" wrapText="1"/>
    </xf>
    <xf numFmtId="0" fontId="5" fillId="0" borderId="0"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CE9D8"/>
      <rgbColor rgb="00000000"/>
      <rgbColor rgb="00C8C8C8"/>
      <rgbColor rgb="000000FF"/>
      <rgbColor rgb="00EBEBEB"/>
      <rgbColor rgb="00B0C4DE"/>
      <rgbColor rgb="0000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63"/>
  <sheetViews>
    <sheetView tabSelected="1" topLeftCell="B1" zoomScaleNormal="100" workbookViewId="0">
      <pane xSplit="4" ySplit="6" topLeftCell="J7" activePane="bottomRight" state="frozen"/>
      <selection activeCell="B1" sqref="B1"/>
      <selection pane="topRight" activeCell="F1" sqref="F1"/>
      <selection pane="bottomLeft" activeCell="B7" sqref="B7"/>
      <selection pane="bottomRight" activeCell="K8" sqref="K8"/>
    </sheetView>
  </sheetViews>
  <sheetFormatPr defaultColWidth="10.28515625" defaultRowHeight="12.75" customHeight="1" x14ac:dyDescent="0.2"/>
  <cols>
    <col min="1" max="1" width="11.5703125" style="1" hidden="1" customWidth="1"/>
    <col min="2" max="2" width="16.28515625" style="1" customWidth="1"/>
    <col min="3" max="3" width="16.5703125" style="1" customWidth="1"/>
    <col min="4" max="4" width="16.140625" style="1" customWidth="1"/>
    <col min="5" max="5" width="10.140625" style="1" customWidth="1"/>
    <col min="6" max="7" width="25.7109375" style="1" customWidth="1"/>
    <col min="8" max="8" width="55.85546875" style="1" customWidth="1"/>
    <col min="9" max="9" width="23.7109375" style="1" customWidth="1"/>
    <col min="10" max="10" width="25.7109375" style="1" customWidth="1"/>
    <col min="11" max="11" width="12.140625" style="1" bestFit="1" customWidth="1"/>
    <col min="12" max="12" width="10.85546875" style="1" bestFit="1" customWidth="1"/>
    <col min="13" max="13" width="16.140625" style="1" customWidth="1"/>
    <col min="14" max="14" width="12.28515625" style="1" bestFit="1" customWidth="1"/>
    <col min="15" max="15" width="13" style="1" bestFit="1" customWidth="1"/>
    <col min="16" max="16" width="12.28515625" style="1" bestFit="1" customWidth="1"/>
    <col min="17" max="17" width="12.140625" style="1" bestFit="1" customWidth="1"/>
    <col min="18" max="18" width="11.42578125" style="1" customWidth="1"/>
    <col min="19" max="19" width="12.140625" style="1" bestFit="1" customWidth="1"/>
    <col min="20" max="20" width="12.85546875" style="1" bestFit="1" customWidth="1"/>
    <col min="21" max="22" width="12.140625" style="1" bestFit="1" customWidth="1"/>
    <col min="23" max="16384" width="10.28515625" style="1"/>
  </cols>
  <sheetData>
    <row r="1" spans="1:22" x14ac:dyDescent="0.2">
      <c r="B1" s="6" t="s">
        <v>10</v>
      </c>
    </row>
    <row r="2" spans="1:22" x14ac:dyDescent="0.2">
      <c r="B2" s="6" t="s">
        <v>4</v>
      </c>
    </row>
    <row r="3" spans="1:22" x14ac:dyDescent="0.2">
      <c r="B3" s="6" t="s">
        <v>18</v>
      </c>
    </row>
    <row r="4" spans="1:22" x14ac:dyDescent="0.2">
      <c r="A4" s="6"/>
      <c r="B4" s="7"/>
    </row>
    <row r="5" spans="1:22" ht="12.75" customHeight="1" x14ac:dyDescent="0.2">
      <c r="K5" s="18">
        <v>2008</v>
      </c>
      <c r="L5" s="19"/>
      <c r="N5" s="18">
        <v>2009</v>
      </c>
      <c r="O5" s="20"/>
      <c r="P5" s="20"/>
      <c r="Q5" s="19"/>
      <c r="S5" s="18">
        <v>2010</v>
      </c>
      <c r="T5" s="20"/>
      <c r="U5" s="20"/>
      <c r="V5" s="19"/>
    </row>
    <row r="6" spans="1:22" ht="31.5" x14ac:dyDescent="0.2">
      <c r="A6" s="8" t="s">
        <v>2</v>
      </c>
      <c r="B6" s="8" t="s">
        <v>19</v>
      </c>
      <c r="C6" s="9" t="s">
        <v>3</v>
      </c>
      <c r="D6" s="8" t="s">
        <v>30</v>
      </c>
      <c r="E6" s="9" t="s">
        <v>1</v>
      </c>
      <c r="F6" s="9" t="s">
        <v>11</v>
      </c>
      <c r="G6" s="9" t="s">
        <v>12</v>
      </c>
      <c r="H6" s="9" t="s">
        <v>13</v>
      </c>
      <c r="I6" s="9" t="s">
        <v>14</v>
      </c>
      <c r="J6" s="9" t="s">
        <v>7</v>
      </c>
      <c r="K6" s="9" t="s">
        <v>9</v>
      </c>
      <c r="L6" s="9" t="s">
        <v>8</v>
      </c>
      <c r="M6" s="9" t="s">
        <v>20</v>
      </c>
      <c r="N6" s="9" t="s">
        <v>9</v>
      </c>
      <c r="O6" s="9" t="s">
        <v>21</v>
      </c>
      <c r="P6" s="9" t="s">
        <v>22</v>
      </c>
      <c r="Q6" s="9" t="s">
        <v>23</v>
      </c>
      <c r="R6" s="9" t="s">
        <v>39</v>
      </c>
      <c r="S6" s="9" t="s">
        <v>9</v>
      </c>
      <c r="T6" s="9" t="s">
        <v>21</v>
      </c>
      <c r="U6" s="9" t="s">
        <v>22</v>
      </c>
      <c r="V6" s="9" t="s">
        <v>23</v>
      </c>
    </row>
    <row r="7" spans="1:22" ht="181.5" customHeight="1" x14ac:dyDescent="0.2">
      <c r="A7" s="3" t="s">
        <v>5</v>
      </c>
      <c r="B7" s="11" t="s">
        <v>25</v>
      </c>
      <c r="C7" s="2" t="s">
        <v>6</v>
      </c>
      <c r="D7" s="4">
        <v>39692</v>
      </c>
      <c r="E7" s="10" t="s">
        <v>0</v>
      </c>
      <c r="F7" s="2" t="s">
        <v>26</v>
      </c>
      <c r="G7" s="17"/>
      <c r="H7" s="17"/>
      <c r="I7" s="2"/>
      <c r="J7" s="2"/>
      <c r="K7" s="5"/>
      <c r="L7" s="5">
        <f>1900020/12*4</f>
        <v>633340</v>
      </c>
      <c r="N7" s="13">
        <v>1900020</v>
      </c>
      <c r="O7" s="13">
        <f>-N7</f>
        <v>-1900020</v>
      </c>
      <c r="P7" s="13">
        <f>580000+1900020-L7</f>
        <v>1846680</v>
      </c>
      <c r="Q7" s="13">
        <f>L7+O7+P7</f>
        <v>580000</v>
      </c>
      <c r="S7" s="13">
        <f>780000+5180</f>
        <v>785180</v>
      </c>
      <c r="T7" s="13">
        <f>-S7</f>
        <v>-785180</v>
      </c>
      <c r="U7" s="13">
        <f>200000+5180</f>
        <v>205180</v>
      </c>
      <c r="V7" s="13">
        <f>Q7+T7+U7</f>
        <v>0</v>
      </c>
    </row>
    <row r="8" spans="1:22" ht="102" x14ac:dyDescent="0.2">
      <c r="B8" s="12" t="s">
        <v>24</v>
      </c>
      <c r="C8" s="2" t="s">
        <v>32</v>
      </c>
      <c r="D8" s="4">
        <v>39847</v>
      </c>
      <c r="E8" s="5">
        <v>3250000</v>
      </c>
      <c r="F8" s="1" t="s">
        <v>27</v>
      </c>
      <c r="G8" s="1" t="s">
        <v>44</v>
      </c>
      <c r="H8" s="1" t="s">
        <v>43</v>
      </c>
      <c r="J8" s="1" t="s">
        <v>38</v>
      </c>
      <c r="M8" s="1" t="s">
        <v>33</v>
      </c>
      <c r="N8" s="13">
        <f>3250000/36*3</f>
        <v>270833.33333333337</v>
      </c>
      <c r="O8" s="13">
        <f>-N8</f>
        <v>-270833.33333333337</v>
      </c>
      <c r="P8" s="13">
        <v>3250000</v>
      </c>
      <c r="Q8" s="13">
        <f>L8+O8+P8</f>
        <v>2979166.6666666665</v>
      </c>
      <c r="R8" s="1" t="s">
        <v>41</v>
      </c>
      <c r="S8" s="13">
        <f>3250000/36*12</f>
        <v>1083333.3333333335</v>
      </c>
      <c r="T8" s="13">
        <f>-S8</f>
        <v>-1083333.3333333335</v>
      </c>
      <c r="U8" s="13"/>
      <c r="V8" s="13">
        <f>Q8+T8+U8</f>
        <v>1895833.333333333</v>
      </c>
    </row>
    <row r="9" spans="1:22" ht="76.5" x14ac:dyDescent="0.2">
      <c r="B9" s="12"/>
      <c r="C9" s="2" t="s">
        <v>42</v>
      </c>
      <c r="D9" s="4">
        <v>40380</v>
      </c>
      <c r="E9" s="5">
        <v>4085240</v>
      </c>
      <c r="F9" s="1" t="s">
        <v>27</v>
      </c>
      <c r="G9" s="1" t="s">
        <v>45</v>
      </c>
      <c r="H9" s="2" t="s">
        <v>48</v>
      </c>
      <c r="I9" s="1" t="s">
        <v>47</v>
      </c>
      <c r="J9" s="1" t="s">
        <v>38</v>
      </c>
      <c r="M9" s="1" t="s">
        <v>38</v>
      </c>
      <c r="N9" s="13"/>
      <c r="O9" s="13"/>
      <c r="P9" s="13"/>
      <c r="Q9" s="13"/>
      <c r="R9" s="1" t="s">
        <v>46</v>
      </c>
      <c r="S9" s="13">
        <v>4676</v>
      </c>
      <c r="T9" s="13">
        <v>-4676</v>
      </c>
      <c r="U9" s="13">
        <v>1180240</v>
      </c>
      <c r="V9" s="13">
        <f>Q9+T9+U9</f>
        <v>1175564</v>
      </c>
    </row>
    <row r="10" spans="1:22" ht="27.75" customHeight="1" x14ac:dyDescent="0.2">
      <c r="B10" s="12" t="s">
        <v>24</v>
      </c>
      <c r="C10" s="2" t="s">
        <v>29</v>
      </c>
      <c r="D10" s="4">
        <v>40147</v>
      </c>
      <c r="E10" s="5">
        <v>500000</v>
      </c>
      <c r="F10" s="1" t="s">
        <v>28</v>
      </c>
      <c r="G10" s="1" t="s">
        <v>16</v>
      </c>
      <c r="H10" s="2" t="s">
        <v>17</v>
      </c>
      <c r="I10" s="1" t="s">
        <v>15</v>
      </c>
      <c r="J10" s="1" t="s">
        <v>38</v>
      </c>
      <c r="K10" s="14"/>
      <c r="M10" s="1" t="s">
        <v>31</v>
      </c>
      <c r="N10" s="13"/>
      <c r="O10" s="13"/>
      <c r="P10" s="13">
        <v>250000</v>
      </c>
      <c r="Q10" s="13">
        <f>L10+O10+P10</f>
        <v>250000</v>
      </c>
      <c r="S10" s="13"/>
      <c r="T10" s="13"/>
      <c r="U10" s="13"/>
      <c r="V10" s="13">
        <f>Q10+T10+U10</f>
        <v>250000</v>
      </c>
    </row>
    <row r="11" spans="1:22" ht="51" x14ac:dyDescent="0.2">
      <c r="B11" s="1" t="s">
        <v>34</v>
      </c>
      <c r="C11" s="1" t="s">
        <v>35</v>
      </c>
      <c r="D11" s="4">
        <v>40308</v>
      </c>
      <c r="E11" s="5">
        <v>288000</v>
      </c>
      <c r="F11" s="1" t="s">
        <v>36</v>
      </c>
      <c r="G11" s="1" t="s">
        <v>37</v>
      </c>
      <c r="I11" s="1" t="s">
        <v>15</v>
      </c>
      <c r="J11" s="1" t="s">
        <v>38</v>
      </c>
      <c r="M11" s="1" t="s">
        <v>38</v>
      </c>
      <c r="R11" s="1" t="s">
        <v>40</v>
      </c>
      <c r="U11" s="13">
        <v>250000</v>
      </c>
      <c r="V11" s="13">
        <f>Q11+T11+U11</f>
        <v>250000</v>
      </c>
    </row>
    <row r="12" spans="1:22" ht="12.75" customHeight="1" thickBot="1" x14ac:dyDescent="0.25">
      <c r="E12" s="5"/>
      <c r="N12" s="15">
        <f t="shared" ref="N12" si="0">SUM(N7:N11)</f>
        <v>2170853.3333333335</v>
      </c>
      <c r="O12" s="15">
        <f t="shared" ref="O12" si="1">SUM(O7:O11)</f>
        <v>-2170853.3333333335</v>
      </c>
      <c r="P12" s="15">
        <f t="shared" ref="P12" si="2">SUM(P7:P11)</f>
        <v>5346680</v>
      </c>
      <c r="Q12" s="15">
        <f t="shared" ref="Q12:U12" si="3">SUM(Q7:Q11)</f>
        <v>3809166.6666666665</v>
      </c>
      <c r="S12" s="15">
        <f t="shared" si="3"/>
        <v>1873189.3333333335</v>
      </c>
      <c r="T12" s="15">
        <f t="shared" si="3"/>
        <v>-1873189.3333333335</v>
      </c>
      <c r="U12" s="15">
        <f t="shared" si="3"/>
        <v>1635420</v>
      </c>
      <c r="V12" s="15">
        <f>SUM(V7:V11)</f>
        <v>3571397.333333333</v>
      </c>
    </row>
    <row r="13" spans="1:22" ht="12.75" customHeight="1" thickTop="1" x14ac:dyDescent="0.2">
      <c r="E13" s="5"/>
    </row>
    <row r="14" spans="1:22" ht="12.75" customHeight="1" x14ac:dyDescent="0.2">
      <c r="E14" s="5"/>
      <c r="U14" s="1" t="s">
        <v>49</v>
      </c>
      <c r="V14" s="16">
        <f>V10+P8/36*12</f>
        <v>1333333.3333333335</v>
      </c>
    </row>
    <row r="15" spans="1:22" ht="12.75" customHeight="1" x14ac:dyDescent="0.2">
      <c r="E15" s="5"/>
      <c r="U15" s="1" t="s">
        <v>50</v>
      </c>
      <c r="V15" s="16">
        <f>V12-V14</f>
        <v>2238063.9999999995</v>
      </c>
    </row>
    <row r="16" spans="1:22" ht="12.75" customHeight="1" x14ac:dyDescent="0.2">
      <c r="E16" s="5"/>
    </row>
    <row r="17" spans="5:5" ht="12.75" customHeight="1" x14ac:dyDescent="0.2">
      <c r="E17" s="5"/>
    </row>
    <row r="18" spans="5:5" ht="12.75" customHeight="1" x14ac:dyDescent="0.2">
      <c r="E18" s="5"/>
    </row>
    <row r="19" spans="5:5" ht="12.75" customHeight="1" x14ac:dyDescent="0.2">
      <c r="E19" s="5"/>
    </row>
    <row r="20" spans="5:5" ht="12.75" customHeight="1" x14ac:dyDescent="0.2">
      <c r="E20" s="5"/>
    </row>
    <row r="21" spans="5:5" ht="12.75" customHeight="1" x14ac:dyDescent="0.2">
      <c r="E21" s="5"/>
    </row>
    <row r="22" spans="5:5" ht="12.75" customHeight="1" x14ac:dyDescent="0.2">
      <c r="E22" s="5"/>
    </row>
    <row r="23" spans="5:5" ht="12.75" customHeight="1" x14ac:dyDescent="0.2">
      <c r="E23" s="5"/>
    </row>
    <row r="24" spans="5:5" ht="12.75" customHeight="1" x14ac:dyDescent="0.2">
      <c r="E24" s="5"/>
    </row>
    <row r="25" spans="5:5" ht="12.75" customHeight="1" x14ac:dyDescent="0.2">
      <c r="E25" s="5"/>
    </row>
    <row r="26" spans="5:5" ht="12.75" customHeight="1" x14ac:dyDescent="0.2">
      <c r="E26" s="5"/>
    </row>
    <row r="27" spans="5:5" ht="12.75" customHeight="1" x14ac:dyDescent="0.2">
      <c r="E27" s="5"/>
    </row>
    <row r="28" spans="5:5" ht="12.75" customHeight="1" x14ac:dyDescent="0.2">
      <c r="E28" s="5"/>
    </row>
    <row r="29" spans="5:5" ht="12.75" customHeight="1" x14ac:dyDescent="0.2">
      <c r="E29" s="5"/>
    </row>
    <row r="30" spans="5:5" ht="12.75" customHeight="1" x14ac:dyDescent="0.2">
      <c r="E30" s="5"/>
    </row>
    <row r="31" spans="5:5" ht="12.75" customHeight="1" x14ac:dyDescent="0.2">
      <c r="E31" s="5"/>
    </row>
    <row r="32" spans="5:5" ht="12.75" customHeight="1" x14ac:dyDescent="0.2">
      <c r="E32" s="5"/>
    </row>
    <row r="33" spans="5:5" ht="12.75" customHeight="1" x14ac:dyDescent="0.2">
      <c r="E33" s="5"/>
    </row>
    <row r="34" spans="5:5" ht="12.75" customHeight="1" x14ac:dyDescent="0.2">
      <c r="E34" s="5"/>
    </row>
    <row r="35" spans="5:5" ht="12.75" customHeight="1" x14ac:dyDescent="0.2">
      <c r="E35" s="5"/>
    </row>
    <row r="36" spans="5:5" ht="12.75" customHeight="1" x14ac:dyDescent="0.2">
      <c r="E36" s="5"/>
    </row>
    <row r="37" spans="5:5" ht="12.75" customHeight="1" x14ac:dyDescent="0.2">
      <c r="E37" s="5"/>
    </row>
    <row r="38" spans="5:5" ht="12.75" customHeight="1" x14ac:dyDescent="0.2">
      <c r="E38" s="5"/>
    </row>
    <row r="39" spans="5:5" ht="12.75" customHeight="1" x14ac:dyDescent="0.2">
      <c r="E39" s="5"/>
    </row>
    <row r="40" spans="5:5" ht="12.75" customHeight="1" x14ac:dyDescent="0.2">
      <c r="E40" s="5"/>
    </row>
    <row r="41" spans="5:5" ht="12.75" customHeight="1" x14ac:dyDescent="0.2">
      <c r="E41" s="5"/>
    </row>
    <row r="42" spans="5:5" ht="12.75" customHeight="1" x14ac:dyDescent="0.2">
      <c r="E42" s="5"/>
    </row>
    <row r="43" spans="5:5" ht="12.75" customHeight="1" x14ac:dyDescent="0.2">
      <c r="E43" s="5"/>
    </row>
    <row r="44" spans="5:5" ht="12.75" customHeight="1" x14ac:dyDescent="0.2">
      <c r="E44" s="5"/>
    </row>
    <row r="45" spans="5:5" ht="12.75" customHeight="1" x14ac:dyDescent="0.2">
      <c r="E45" s="5"/>
    </row>
    <row r="46" spans="5:5" ht="12.75" customHeight="1" x14ac:dyDescent="0.2">
      <c r="E46" s="5"/>
    </row>
    <row r="47" spans="5:5" ht="12.75" customHeight="1" x14ac:dyDescent="0.2">
      <c r="E47" s="5"/>
    </row>
    <row r="48" spans="5:5" ht="12.75" customHeight="1" x14ac:dyDescent="0.2">
      <c r="E48" s="5"/>
    </row>
    <row r="49" spans="5:5" ht="12.75" customHeight="1" x14ac:dyDescent="0.2">
      <c r="E49" s="5"/>
    </row>
    <row r="50" spans="5:5" ht="12.75" customHeight="1" x14ac:dyDescent="0.2">
      <c r="E50" s="5"/>
    </row>
    <row r="51" spans="5:5" ht="12.75" customHeight="1" x14ac:dyDescent="0.2">
      <c r="E51" s="5"/>
    </row>
    <row r="52" spans="5:5" ht="12.75" customHeight="1" x14ac:dyDescent="0.2">
      <c r="E52" s="5"/>
    </row>
    <row r="53" spans="5:5" ht="12.75" customHeight="1" x14ac:dyDescent="0.2">
      <c r="E53" s="5"/>
    </row>
    <row r="54" spans="5:5" ht="12.75" customHeight="1" x14ac:dyDescent="0.2">
      <c r="E54" s="5"/>
    </row>
    <row r="55" spans="5:5" ht="12.75" customHeight="1" x14ac:dyDescent="0.2">
      <c r="E55" s="5"/>
    </row>
    <row r="56" spans="5:5" ht="12.75" customHeight="1" x14ac:dyDescent="0.2">
      <c r="E56" s="5"/>
    </row>
    <row r="57" spans="5:5" ht="12.75" customHeight="1" x14ac:dyDescent="0.2">
      <c r="E57" s="5"/>
    </row>
    <row r="58" spans="5:5" ht="12.75" customHeight="1" x14ac:dyDescent="0.2">
      <c r="E58" s="5"/>
    </row>
    <row r="59" spans="5:5" ht="12.75" customHeight="1" x14ac:dyDescent="0.2">
      <c r="E59" s="5"/>
    </row>
    <row r="60" spans="5:5" ht="12.75" customHeight="1" x14ac:dyDescent="0.2">
      <c r="E60" s="5"/>
    </row>
    <row r="61" spans="5:5" ht="12.75" customHeight="1" x14ac:dyDescent="0.2">
      <c r="E61" s="5"/>
    </row>
    <row r="62" spans="5:5" ht="12.75" customHeight="1" x14ac:dyDescent="0.2">
      <c r="E62" s="5"/>
    </row>
    <row r="63" spans="5:5" ht="12.75" customHeight="1" x14ac:dyDescent="0.2">
      <c r="E63" s="5"/>
    </row>
  </sheetData>
  <mergeCells count="3">
    <mergeCell ref="K5:L5"/>
    <mergeCell ref="N5:Q5"/>
    <mergeCell ref="S5:V5"/>
  </mergeCells>
  <phoneticPr fontId="2" type="noConversion"/>
  <dataValidations count="1">
    <dataValidation type="list" allowBlank="1" showInputMessage="1" showErrorMessage="1" sqref="B8:B10">
      <formula1>$P:$P</formula1>
    </dataValidation>
  </dataValidations>
  <pageMargins left="0.5" right="0.5" top="1" bottom="1" header="0.5" footer="0.5"/>
  <pageSetup scale="35" fitToHeight="0" orientation="landscape" r:id="rId1"/>
  <headerFooter alignWithMargins="0"/>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Danise Yam</dc:creator>
  <cp:lastModifiedBy>Danise Yam</cp:lastModifiedBy>
  <cp:lastPrinted>2009-03-25T17:09:55Z</cp:lastPrinted>
  <dcterms:created xsi:type="dcterms:W3CDTF">2008-09-16T20:40:12Z</dcterms:created>
  <dcterms:modified xsi:type="dcterms:W3CDTF">2015-08-29T04:27:15Z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ca6f7555-4a94-4413-ac48-1127360ffd36</vt:lpwstr>
  </property>
  <property fmtid="{D5CDD505-2E9C-101B-9397-08002B2CF9AE}" pid="3" name="TheranosClassification">
    <vt:lpwstr>Public</vt:lpwstr>
  </property>
</Properties>
</file>