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Finance\Department\5 Bank and financial matters\Audit\2011 Audit\Review 2009 - 2011\2009\"/>
    </mc:Choice>
  </mc:AlternateContent>
  <bookViews>
    <workbookView xWindow="0" yWindow="0" windowWidth="20490" windowHeight="7455" tabRatio="471"/>
  </bookViews>
  <sheets>
    <sheet name="Data" sheetId="1" r:id="rId1"/>
  </sheets>
  <definedNames>
    <definedName name="_xlnm.Print_Titles" localSheetId="0">Data!$1:$6</definedName>
  </definedNames>
  <calcPr calcId="152511"/>
</workbook>
</file>

<file path=xl/calcChain.xml><?xml version="1.0" encoding="utf-8"?>
<calcChain xmlns="http://schemas.openxmlformats.org/spreadsheetml/2006/main">
  <c r="N16" i="1" l="1"/>
  <c r="O9" i="1" l="1"/>
  <c r="O12" i="1"/>
  <c r="O16" i="1"/>
  <c r="L12" i="1"/>
  <c r="P12" i="1" s="1"/>
  <c r="Q12" i="1" l="1"/>
  <c r="Q24" i="1" s="1"/>
  <c r="Q17" i="1" l="1"/>
  <c r="O18" i="1"/>
  <c r="Q18" i="1" s="1"/>
  <c r="Q16" i="1"/>
  <c r="O11" i="1"/>
  <c r="N11" i="1"/>
  <c r="Q15" i="1"/>
  <c r="Q11" i="1"/>
  <c r="Q19" i="1"/>
  <c r="O10" i="1"/>
  <c r="Q10" i="1" s="1"/>
  <c r="N10" i="1"/>
  <c r="L7" i="1"/>
  <c r="K9" i="1"/>
  <c r="L9" i="1" s="1"/>
  <c r="Q9" i="1" s="1"/>
  <c r="K7" i="1"/>
  <c r="K20" i="1" s="1"/>
  <c r="K22" i="1" s="1"/>
  <c r="B8" i="1"/>
  <c r="L20" i="1" l="1"/>
  <c r="L22" i="1" s="1"/>
  <c r="N18" i="1"/>
  <c r="O7" i="1"/>
  <c r="Q7" i="1" s="1"/>
  <c r="Q20" i="1" s="1"/>
  <c r="Q22" i="1" s="1"/>
  <c r="Q25" i="1" s="1"/>
  <c r="Q26" i="1" s="1"/>
  <c r="N7" i="1"/>
  <c r="N20" i="1" s="1"/>
  <c r="N22" i="1" s="1"/>
</calcChain>
</file>

<file path=xl/sharedStrings.xml><?xml version="1.0" encoding="utf-8"?>
<sst xmlns="http://schemas.openxmlformats.org/spreadsheetml/2006/main" count="119" uniqueCount="92">
  <si>
    <t>Service and support for 6 patient studies. 
These service and support include material support such as readers and cartridges and technical support such as access to TheranOS system, infrastructure set up and other customer support during the duration of the studies. Completion of such service and support for each study can be evidenced by the data generated.</t>
  </si>
  <si>
    <t>Service and support for 48 patient studies (36 patient per contract plus 12 additional patient subsequently agreed). 
These service and support include material support such as readers and cartridges and technical support such as access to TheranOS system, infrastructure set up and other customer support during the duration of the studies. Completion of such service and support for each study can be evidenced by the data generated.</t>
  </si>
  <si>
    <t>Service and support for 26 patient studies. 
These service and support include material support such as readers and cartridges and technical support such as access to TheranOS system, infrastructure set up and other customer support during the duration of the studies. Completion of such service and support for each study can be evidenced by the data generated.</t>
  </si>
  <si>
    <t>$1,900,020
Optional
$580,000</t>
  </si>
  <si>
    <t>AZD00001</t>
  </si>
  <si>
    <t>AZD2171 Recentin</t>
  </si>
  <si>
    <t>AZD00002</t>
  </si>
  <si>
    <t>AZD-PICR-Angiogenesis</t>
  </si>
  <si>
    <t>AZD00003</t>
  </si>
  <si>
    <t>Apoptosis</t>
  </si>
  <si>
    <t>CEL00001</t>
  </si>
  <si>
    <t>Revlimid-CLL</t>
  </si>
  <si>
    <t>NOV00001</t>
  </si>
  <si>
    <t>Novatis - CRP</t>
  </si>
  <si>
    <t>Contract total</t>
  </si>
  <si>
    <t>Project code</t>
  </si>
  <si>
    <t>Contract description</t>
  </si>
  <si>
    <t>Sales Contract summary</t>
  </si>
  <si>
    <t>CTR00001</t>
  </si>
  <si>
    <t>PD/PK Assay System Development</t>
  </si>
  <si>
    <t>Status as of 12/31/2008</t>
  </si>
  <si>
    <t>Deferred Revenue</t>
  </si>
  <si>
    <t>Revenue</t>
  </si>
  <si>
    <t xml:space="preserve">2 of the 6 patients were completed in 2008. </t>
  </si>
  <si>
    <t>Not started until Jan 2009</t>
  </si>
  <si>
    <t>Theranos, Inc</t>
  </si>
  <si>
    <t>Deliverables</t>
  </si>
  <si>
    <t>Revenue Recognition method</t>
  </si>
  <si>
    <t>Rationale for recognition</t>
  </si>
  <si>
    <t>Revenue is recognized per completed study for each patient</t>
  </si>
  <si>
    <t>Significant estimates or future changes</t>
  </si>
  <si>
    <t>The number of patients enrolled by customer has an impact of the amount recognized.
The contract originally called for 25 patients. However, this number was subsequently reduced to 6 patients at the request of customer. So, revenue is recognized over 6 patient ratably as each one is completed.</t>
  </si>
  <si>
    <t>The number of patients enrolled by customer has an impact of the amount recognized.
The contract originally called for 36 patients. Subsequently, we agreed to add another 12 patients for a reproducibility study to this contract at no cost to the customer. Therefore, instead of recognising 100% of the revenue when the studies for 36 patients originally contracted were completed, revenue was recognized ratably over 48 patients.</t>
  </si>
  <si>
    <t>All 36 patients were completed in 2008. Two were dropped but data was good. The 12 additional patients will be enrolled at a later time in 2009.</t>
  </si>
  <si>
    <t xml:space="preserve">The number of patients enrolled by customer has an impact of the amount recognized.
</t>
  </si>
  <si>
    <t xml:space="preserve">The study requires 26 patients with 8 time points each but there were only 3 to 4 patients, all with less than 8 time points…Therefore, no revenue was recognized. Customer subsequently returned all readers and unused cartridges to Theranos. However, our management is still trying to discuss with customer's team to see which direction this project is going - whether the customer considered the project completed or whether they expect further action to complete the studies. Therefore, we are waiting to get customer's formal agreement that this contract is completed and we are discharged from future responsibility. </t>
  </si>
  <si>
    <t>None</t>
  </si>
  <si>
    <t>Report on analysis of samples provided by customer</t>
  </si>
  <si>
    <t>Revenue is recongized in full when the analysis on all samples was completed and the report was submitted to customer</t>
  </si>
  <si>
    <t>Since the report shows population and trend of all samples, there was no individual value of each sample alone. Therefore, revenue was recognized when analysis for all samples was completed</t>
  </si>
  <si>
    <t>For this contract, we are selling the service and support it takes to perform the studies. The readers, cartridges, access to TheranOS, training and technical support etc are the tools we provided the customer to perform the studies and generate data. EITF-0021 is not applicable.
'Since the studies are independent of each other, revenue will be recognized as each study is completed because each of 4 criteria under SAB104 is met.</t>
  </si>
  <si>
    <t>The contract was split into two parts -development of 3 assays and the studies for patients using these assays. However, these multiple elements were considered as a single deliverable, from the customer's perspective, namely the support and services (material and technical) we provided for each patient study. 
We have been developing these 3 assays in house for general use. The customers selected these 3 assays for the purpose of this study.
The readers, cartridges, access to TheranOS, training and technical support etc are the tools used to perform the studies and generate data. EITF-0021 is not applicable.
'Since the studies are independent of each other, revenue will be recognized as each study is completed because each of 4 criteria under SAB104 is met.</t>
  </si>
  <si>
    <t>Y.E. 12/31/2009</t>
  </si>
  <si>
    <t>Customer</t>
  </si>
  <si>
    <t>Status as of 12/31/2009</t>
  </si>
  <si>
    <t xml:space="preserve">The contract was completed in 2009. 5 additional patients were completed in 2009 instead of 4. However, as the differences are due to the estimate was small, pass for any adjustment. </t>
  </si>
  <si>
    <t>Deferred Revenue released</t>
  </si>
  <si>
    <t>Deferred Revenue addition</t>
  </si>
  <si>
    <t>Deferred revenue balance</t>
  </si>
  <si>
    <t>Mayo Clinic</t>
  </si>
  <si>
    <t>Celgene Corporation</t>
  </si>
  <si>
    <t>Schering-Plough Research Institute</t>
  </si>
  <si>
    <t>Centocor Research &amp; Development, Inc</t>
  </si>
  <si>
    <t>Novartis</t>
  </si>
  <si>
    <t>AstraZeneca</t>
  </si>
  <si>
    <t>2009 contract</t>
  </si>
  <si>
    <t>Report was sent on 4/22/2009</t>
  </si>
  <si>
    <t>GLP 1 Active and GLP 1 Total</t>
  </si>
  <si>
    <t>Multiplexed Cartridge: CRP, IL-6, TNF-α</t>
  </si>
  <si>
    <t>Report was sent on 1/23/2009</t>
  </si>
  <si>
    <t>There was no activities in 2009 and all devices were shipped back from the customers. The management therefore determined that the contract was completed and the probability that Theranos has any further performance obligation to this contract is extremely low. Therefore, revenue is recognized in full</t>
  </si>
  <si>
    <t>(see write up)</t>
  </si>
  <si>
    <t>(See write up)</t>
  </si>
  <si>
    <t>Validation report</t>
  </si>
  <si>
    <t>Report was sent on 12/3/2009</t>
  </si>
  <si>
    <t>ACE-011 clinical trials (SOW 4)</t>
  </si>
  <si>
    <t>Effective Date of SOW/agreement</t>
  </si>
  <si>
    <t>Project was not started</t>
  </si>
  <si>
    <t>TheranOS development and modeling - SOW2</t>
  </si>
  <si>
    <t>Dose modificaiton scheme - SOW2 CO1</t>
  </si>
  <si>
    <t>No action was taken in 2009 or 2010. The team believed that the project is completed and no further work done will be performed. All devices were shipped back to Theranos already.</t>
  </si>
  <si>
    <t>Total</t>
  </si>
  <si>
    <t>Per G/L</t>
  </si>
  <si>
    <t>Merck</t>
  </si>
  <si>
    <t>Merck Evaluation GLP-1</t>
  </si>
  <si>
    <t>Report on assessment of the sensitivity of Theranos' Analytical platform</t>
  </si>
  <si>
    <t>Revenue is recognized in full when the assessment was completed and report was issued</t>
  </si>
  <si>
    <t>Revenue is recognized when the deliverable was delivered.</t>
  </si>
  <si>
    <t>Final report was performed in October 08</t>
  </si>
  <si>
    <t>Pfizer Inc</t>
  </si>
  <si>
    <t>Pfizer - Sutent (TNONC)</t>
  </si>
  <si>
    <t>Study report that provides details of the data of patients, assessment of the Theranos System and summary of patient and clinical team assessment of the Theranos System</t>
  </si>
  <si>
    <t>Revenue is recognized when the study report is completed and submitted to the customer</t>
  </si>
  <si>
    <t>The management considered this arrangement as a single accounting unit where Theranos controlled the assay development and all studies. We provided the final report to the customer that gave details of the studies, including the methodology, the patients' data, results etc. From customer's perspective, the final report is the only deliverable. Revenue is therefore recognized in full when final report is delivered.</t>
  </si>
  <si>
    <t>Final report was sent on 10/10</t>
  </si>
  <si>
    <t>Immaterial difference</t>
  </si>
  <si>
    <t>The contract was for the dosage modification scheme. Therefore, the revenue is recognized once this is completed</t>
  </si>
  <si>
    <t>Revenue is recognized in full when the dosage scheme report is delivered</t>
  </si>
  <si>
    <t>Dosage scheme report</t>
  </si>
  <si>
    <t>Dosage model was developed in Oct 2009</t>
  </si>
  <si>
    <t>Short term</t>
  </si>
  <si>
    <t>Long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</si>
</sst>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0"/>
      <color indexed="14"/>
      <name val="Arial"/>
    </font>
    <font>
      <sz val="10"/>
      <color indexed="14"/>
      <name val="Arial"/>
      <family val="2"/>
    </font>
    <font>
      <sz val="8"/>
      <name val="Arial"/>
      <family val="2"/>
    </font>
    <font>
      <sz val="8"/>
      <name val="Microsoft Sans Serif"/>
      <family val="2"/>
    </font>
    <font>
      <u/>
      <sz val="10"/>
      <color indexed="12"/>
      <name val="Arial"/>
      <family val="2"/>
    </font>
    <font>
      <sz val="10"/>
      <name val="Microsoft Sans Serif"/>
      <family val="2"/>
    </font>
    <font>
      <b/>
      <sz val="10"/>
      <name val="Microsoft Sans Serif"/>
      <family val="2"/>
    </font>
    <font>
      <b/>
      <sz val="10"/>
      <color indexed="53"/>
      <name val="Microsoft Sans Serif"/>
      <family val="2"/>
    </font>
    <font>
      <b/>
      <sz val="8"/>
      <name val="Microsoft Sans Serif"/>
      <family val="2"/>
    </font>
    <font>
      <sz val="1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30">
    <xf numFmtId="0" fontId="0" fillId="0" borderId="0" xfId="0"/>
    <xf numFmtId="0" fontId="5" fillId="0" borderId="0" xfId="0" applyFont="1" applyFill="1" applyBorder="1" applyAlignment="1">
      <alignment vertical="top" wrapText="1"/>
    </xf>
    <xf numFmtId="0" fontId="5" fillId="0" borderId="0" xfId="0" quotePrefix="1" applyFont="1" applyFill="1" applyBorder="1" applyAlignment="1">
      <alignment horizontal="left" vertical="top" wrapText="1"/>
    </xf>
    <xf numFmtId="0" fontId="3" fillId="0" borderId="0" xfId="0" applyNumberFormat="1" applyFont="1" applyFill="1" applyBorder="1" applyAlignment="1" applyProtection="1">
      <alignment vertical="top" wrapText="1"/>
    </xf>
    <xf numFmtId="14" fontId="5" fillId="0" borderId="0" xfId="0" applyNumberFormat="1" applyFont="1" applyFill="1" applyBorder="1" applyAlignment="1">
      <alignment vertical="top" wrapText="1"/>
    </xf>
    <xf numFmtId="164" fontId="5" fillId="0" borderId="0" xfId="1" applyNumberFormat="1" applyFont="1" applyFill="1" applyBorder="1" applyAlignment="1">
      <alignment vertical="top" wrapText="1"/>
    </xf>
    <xf numFmtId="0" fontId="5" fillId="0" borderId="0" xfId="0" applyFont="1" applyFill="1" applyBorder="1" applyAlignment="1">
      <alignment vertical="top"/>
    </xf>
    <xf numFmtId="17" fontId="5" fillId="0" borderId="0" xfId="0" applyNumberFormat="1" applyFont="1" applyFill="1" applyBorder="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vertical="top"/>
    </xf>
    <xf numFmtId="0" fontId="8" fillId="0" borderId="1" xfId="0" quotePrefix="1"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vertical="top" wrapText="1"/>
    </xf>
    <xf numFmtId="164" fontId="5" fillId="0" borderId="0" xfId="1" applyNumberFormat="1" applyFont="1" applyFill="1" applyBorder="1" applyAlignment="1">
      <alignment horizontal="left" vertical="top" wrapText="1"/>
    </xf>
    <xf numFmtId="0" fontId="9" fillId="0" borderId="0" xfId="2" applyFont="1" applyFill="1" applyAlignment="1" applyProtection="1">
      <alignment vertical="top"/>
    </xf>
    <xf numFmtId="0" fontId="9" fillId="0" borderId="0" xfId="0" applyFont="1" applyFill="1" applyBorder="1" applyAlignment="1">
      <alignment wrapText="1"/>
    </xf>
    <xf numFmtId="43" fontId="5" fillId="0" borderId="0" xfId="1" applyFont="1" applyFill="1" applyBorder="1" applyAlignment="1">
      <alignment vertical="top" wrapText="1"/>
    </xf>
    <xf numFmtId="0" fontId="5" fillId="2" borderId="0" xfId="0" quotePrefix="1" applyFont="1" applyFill="1" applyBorder="1" applyAlignment="1">
      <alignment horizontal="left" vertical="top" wrapText="1"/>
    </xf>
    <xf numFmtId="0" fontId="5" fillId="2" borderId="0" xfId="0" applyFont="1" applyFill="1" applyBorder="1" applyAlignment="1">
      <alignment horizontal="left" vertical="top" wrapText="1"/>
    </xf>
    <xf numFmtId="164" fontId="5" fillId="2" borderId="0" xfId="1" applyNumberFormat="1" applyFont="1" applyFill="1" applyBorder="1" applyAlignment="1">
      <alignment vertical="top" wrapText="1"/>
    </xf>
    <xf numFmtId="0" fontId="5" fillId="2" borderId="0" xfId="0" applyFont="1" applyFill="1" applyBorder="1" applyAlignment="1">
      <alignment vertical="top" wrapText="1"/>
    </xf>
    <xf numFmtId="43" fontId="5" fillId="2" borderId="0" xfId="1" applyFont="1" applyFill="1" applyBorder="1" applyAlignment="1">
      <alignment vertical="top" wrapText="1"/>
    </xf>
    <xf numFmtId="43" fontId="5" fillId="0" borderId="0" xfId="0" applyNumberFormat="1" applyFont="1" applyFill="1" applyBorder="1" applyAlignment="1">
      <alignment vertical="top" wrapText="1"/>
    </xf>
    <xf numFmtId="43" fontId="5" fillId="0" borderId="6" xfId="1" applyFont="1" applyFill="1" applyBorder="1" applyAlignment="1">
      <alignment vertical="top" wrapText="1"/>
    </xf>
    <xf numFmtId="0" fontId="5" fillId="0" borderId="0" xfId="0" applyFont="1" applyFill="1" applyBorder="1" applyAlignment="1">
      <alignment horizontal="left" vertical="top" wrapText="1"/>
    </xf>
    <xf numFmtId="0" fontId="5" fillId="0" borderId="6" xfId="0" applyFont="1" applyFill="1" applyBorder="1" applyAlignment="1">
      <alignment vertical="top" wrapText="1"/>
    </xf>
    <xf numFmtId="164" fontId="5" fillId="0" borderId="5" xfId="1" applyNumberFormat="1" applyFont="1" applyFill="1" applyBorder="1" applyAlignment="1">
      <alignment vertical="top" wrapText="1"/>
    </xf>
    <xf numFmtId="43" fontId="5" fillId="0" borderId="5" xfId="0" applyNumberFormat="1" applyFont="1" applyFill="1" applyBorder="1" applyAlignment="1">
      <alignment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CE9D8"/>
      <rgbColor rgb="00000000"/>
      <rgbColor rgb="00C8C8C8"/>
      <rgbColor rgb="000000FF"/>
      <rgbColor rgb="00EBEBEB"/>
      <rgbColor rgb="00B0C4DE"/>
      <rgbColor rgb="0000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2"/>
  <sheetViews>
    <sheetView tabSelected="1" zoomScaleNormal="100" workbookViewId="0">
      <pane xSplit="1" ySplit="6" topLeftCell="I19" activePane="bottomRight" state="frozen"/>
      <selection pane="topRight" activeCell="B1" sqref="B1"/>
      <selection pane="bottomLeft" activeCell="A5" sqref="A5"/>
      <selection pane="bottomRight" activeCell="I31" sqref="I31"/>
    </sheetView>
  </sheetViews>
  <sheetFormatPr defaultColWidth="10.28515625" defaultRowHeight="12.75" customHeight="1" x14ac:dyDescent="0.2"/>
  <cols>
    <col min="1" max="1" width="11.5703125" style="1" hidden="1" customWidth="1"/>
    <col min="2" max="2" width="16.28515625" style="1" customWidth="1"/>
    <col min="3" max="3" width="16.5703125" style="1" customWidth="1"/>
    <col min="4" max="4" width="16.140625" style="1" customWidth="1"/>
    <col min="5" max="5" width="10.140625" style="1" customWidth="1"/>
    <col min="6" max="7" width="25.7109375" style="1" customWidth="1"/>
    <col min="8" max="8" width="55.85546875" style="1" customWidth="1"/>
    <col min="9" max="9" width="23.7109375" style="1" customWidth="1"/>
    <col min="10" max="10" width="25.7109375" style="1" customWidth="1"/>
    <col min="11" max="11" width="12.140625" style="1" bestFit="1" customWidth="1"/>
    <col min="12" max="12" width="10.85546875" style="1" bestFit="1" customWidth="1"/>
    <col min="13" max="13" width="16.140625" style="1" customWidth="1"/>
    <col min="14" max="14" width="12.28515625" style="1" bestFit="1" customWidth="1"/>
    <col min="15" max="15" width="13" style="1" bestFit="1" customWidth="1"/>
    <col min="16" max="16" width="12.28515625" style="1" bestFit="1" customWidth="1"/>
    <col min="17" max="17" width="12.140625" style="1" bestFit="1" customWidth="1"/>
    <col min="18" max="16384" width="10.28515625" style="1"/>
  </cols>
  <sheetData>
    <row r="1" spans="1:17" x14ac:dyDescent="0.2">
      <c r="B1" s="8" t="s">
        <v>25</v>
      </c>
    </row>
    <row r="2" spans="1:17" x14ac:dyDescent="0.2">
      <c r="B2" s="8" t="s">
        <v>17</v>
      </c>
    </row>
    <row r="3" spans="1:17" x14ac:dyDescent="0.2">
      <c r="B3" s="8" t="s">
        <v>42</v>
      </c>
    </row>
    <row r="4" spans="1:17" x14ac:dyDescent="0.2">
      <c r="A4" s="8"/>
      <c r="B4" s="9"/>
    </row>
    <row r="5" spans="1:17" ht="12.75" customHeight="1" x14ac:dyDescent="0.2">
      <c r="K5" s="27">
        <v>2008</v>
      </c>
      <c r="L5" s="28"/>
      <c r="N5" s="27">
        <v>2009</v>
      </c>
      <c r="O5" s="29"/>
      <c r="P5" s="29"/>
      <c r="Q5" s="28"/>
    </row>
    <row r="6" spans="1:17" ht="31.5" x14ac:dyDescent="0.2">
      <c r="A6" s="10" t="s">
        <v>15</v>
      </c>
      <c r="B6" s="10" t="s">
        <v>43</v>
      </c>
      <c r="C6" s="11" t="s">
        <v>16</v>
      </c>
      <c r="D6" s="10" t="s">
        <v>66</v>
      </c>
      <c r="E6" s="11" t="s">
        <v>14</v>
      </c>
      <c r="F6" s="11" t="s">
        <v>26</v>
      </c>
      <c r="G6" s="11" t="s">
        <v>27</v>
      </c>
      <c r="H6" s="11" t="s">
        <v>28</v>
      </c>
      <c r="I6" s="11" t="s">
        <v>30</v>
      </c>
      <c r="J6" s="11" t="s">
        <v>20</v>
      </c>
      <c r="K6" s="11" t="s">
        <v>22</v>
      </c>
      <c r="L6" s="11" t="s">
        <v>21</v>
      </c>
      <c r="M6" s="11" t="s">
        <v>44</v>
      </c>
      <c r="N6" s="11" t="s">
        <v>22</v>
      </c>
      <c r="O6" s="11" t="s">
        <v>46</v>
      </c>
      <c r="P6" s="11" t="s">
        <v>47</v>
      </c>
      <c r="Q6" s="11" t="s">
        <v>48</v>
      </c>
    </row>
    <row r="7" spans="1:17" ht="200.25" customHeight="1" x14ac:dyDescent="0.2">
      <c r="A7" s="3" t="s">
        <v>4</v>
      </c>
      <c r="B7" s="13" t="s">
        <v>54</v>
      </c>
      <c r="C7" s="3" t="s">
        <v>5</v>
      </c>
      <c r="D7" s="4">
        <v>39478</v>
      </c>
      <c r="E7" s="5">
        <v>25000</v>
      </c>
      <c r="F7" s="2" t="s">
        <v>0</v>
      </c>
      <c r="G7" s="2" t="s">
        <v>29</v>
      </c>
      <c r="H7" s="2" t="s">
        <v>40</v>
      </c>
      <c r="I7" s="1" t="s">
        <v>31</v>
      </c>
      <c r="J7" s="1" t="s">
        <v>23</v>
      </c>
      <c r="K7" s="5">
        <f>E7/6*2</f>
        <v>8333.3333333333339</v>
      </c>
      <c r="L7" s="5">
        <f>E7/6*4</f>
        <v>16666.666666666668</v>
      </c>
      <c r="M7" s="1" t="s">
        <v>45</v>
      </c>
      <c r="N7" s="15">
        <f>L7</f>
        <v>16666.666666666668</v>
      </c>
      <c r="O7" s="15">
        <f>-L7</f>
        <v>-16666.666666666668</v>
      </c>
      <c r="P7" s="15"/>
      <c r="Q7" s="15">
        <f>L7+O7+P7</f>
        <v>0</v>
      </c>
    </row>
    <row r="8" spans="1:17" ht="16.5" hidden="1" customHeight="1" x14ac:dyDescent="0.2">
      <c r="A8" s="3" t="s">
        <v>6</v>
      </c>
      <c r="B8" s="13" t="str">
        <f>HYPERLINK("J:\Signed NDAs &amp; Contracts\Contracts\Contracts\AstraZeneca UK Limited.pdf","AstraZeneca Service Agreement_Recentin")</f>
        <v>AstraZeneca Service Agreement_Recentin</v>
      </c>
      <c r="C8" s="3" t="s">
        <v>7</v>
      </c>
      <c r="D8" s="6"/>
      <c r="E8" s="5"/>
      <c r="K8" s="5"/>
      <c r="L8" s="5"/>
      <c r="N8" s="15"/>
      <c r="O8" s="15"/>
      <c r="P8" s="15"/>
      <c r="Q8" s="15"/>
    </row>
    <row r="9" spans="1:17" ht="234.75" customHeight="1" x14ac:dyDescent="0.2">
      <c r="A9" s="3" t="s">
        <v>8</v>
      </c>
      <c r="B9" s="13" t="s">
        <v>54</v>
      </c>
      <c r="C9" s="3" t="s">
        <v>9</v>
      </c>
      <c r="D9" s="4">
        <v>39630</v>
      </c>
      <c r="E9" s="5">
        <v>225000</v>
      </c>
      <c r="F9" s="2" t="s">
        <v>1</v>
      </c>
      <c r="G9" s="1" t="s">
        <v>29</v>
      </c>
      <c r="H9" s="2" t="s">
        <v>41</v>
      </c>
      <c r="I9" s="2" t="s">
        <v>32</v>
      </c>
      <c r="J9" s="2" t="s">
        <v>33</v>
      </c>
      <c r="K9" s="5">
        <f>225000*36/48</f>
        <v>168750</v>
      </c>
      <c r="L9" s="5">
        <f>E9-K9</f>
        <v>56250</v>
      </c>
      <c r="M9" s="1" t="s">
        <v>70</v>
      </c>
      <c r="N9" s="15">
        <v>56250</v>
      </c>
      <c r="O9" s="15">
        <f>-N9</f>
        <v>-56250</v>
      </c>
      <c r="P9" s="15"/>
      <c r="Q9" s="15">
        <f t="shared" ref="Q9:Q18" si="0">L9+O9+P9</f>
        <v>0</v>
      </c>
    </row>
    <row r="10" spans="1:17" ht="107.25" customHeight="1" x14ac:dyDescent="0.2">
      <c r="A10" s="3" t="s">
        <v>10</v>
      </c>
      <c r="B10" s="13" t="s">
        <v>50</v>
      </c>
      <c r="C10" s="3" t="s">
        <v>11</v>
      </c>
      <c r="D10" s="7">
        <v>39630</v>
      </c>
      <c r="E10" s="5">
        <v>106500</v>
      </c>
      <c r="F10" s="1" t="s">
        <v>37</v>
      </c>
      <c r="G10" s="1" t="s">
        <v>38</v>
      </c>
      <c r="H10" s="2" t="s">
        <v>39</v>
      </c>
      <c r="I10" s="1" t="s">
        <v>36</v>
      </c>
      <c r="J10" s="1" t="s">
        <v>24</v>
      </c>
      <c r="K10" s="5">
        <v>0</v>
      </c>
      <c r="L10" s="5">
        <v>106500</v>
      </c>
      <c r="M10" s="1" t="s">
        <v>59</v>
      </c>
      <c r="N10" s="15">
        <f>L10</f>
        <v>106500</v>
      </c>
      <c r="O10" s="15">
        <f>-L10</f>
        <v>-106500</v>
      </c>
      <c r="P10" s="15"/>
      <c r="Q10" s="15">
        <f t="shared" si="0"/>
        <v>0</v>
      </c>
    </row>
    <row r="11" spans="1:17" ht="312.75" customHeight="1" x14ac:dyDescent="0.2">
      <c r="A11" s="3" t="s">
        <v>12</v>
      </c>
      <c r="B11" s="13" t="s">
        <v>53</v>
      </c>
      <c r="C11" s="3" t="s">
        <v>13</v>
      </c>
      <c r="D11" s="4">
        <v>39623</v>
      </c>
      <c r="E11" s="5">
        <v>65000</v>
      </c>
      <c r="F11" s="2" t="s">
        <v>2</v>
      </c>
      <c r="G11" s="1" t="s">
        <v>29</v>
      </c>
      <c r="H11" s="2" t="s">
        <v>40</v>
      </c>
      <c r="I11" s="2" t="s">
        <v>34</v>
      </c>
      <c r="J11" s="2" t="s">
        <v>35</v>
      </c>
      <c r="K11" s="5"/>
      <c r="L11" s="5">
        <v>65000</v>
      </c>
      <c r="M11" s="1" t="s">
        <v>60</v>
      </c>
      <c r="N11" s="15">
        <f>L11</f>
        <v>65000</v>
      </c>
      <c r="O11" s="15">
        <f>-L11</f>
        <v>-65000</v>
      </c>
      <c r="P11" s="15"/>
      <c r="Q11" s="15">
        <f t="shared" si="0"/>
        <v>0</v>
      </c>
    </row>
    <row r="12" spans="1:17" ht="181.5" customHeight="1" x14ac:dyDescent="0.2">
      <c r="A12" s="3" t="s">
        <v>18</v>
      </c>
      <c r="B12" s="13" t="s">
        <v>52</v>
      </c>
      <c r="C12" s="2" t="s">
        <v>19</v>
      </c>
      <c r="D12" s="4">
        <v>39692</v>
      </c>
      <c r="E12" s="12" t="s">
        <v>3</v>
      </c>
      <c r="F12" s="16" t="s">
        <v>61</v>
      </c>
      <c r="G12" s="17"/>
      <c r="H12" s="17"/>
      <c r="I12" s="16"/>
      <c r="J12" s="16"/>
      <c r="K12" s="18"/>
      <c r="L12" s="18">
        <f>1900020/12*4</f>
        <v>633340</v>
      </c>
      <c r="M12" s="19"/>
      <c r="N12" s="20">
        <v>1900020</v>
      </c>
      <c r="O12" s="20">
        <f>-N12</f>
        <v>-1900020</v>
      </c>
      <c r="P12" s="20">
        <f>580000+1900020-L12</f>
        <v>1846680</v>
      </c>
      <c r="Q12" s="15">
        <f>L12+O12+P12</f>
        <v>580000</v>
      </c>
    </row>
    <row r="13" spans="1:17" ht="181.5" customHeight="1" x14ac:dyDescent="0.2">
      <c r="A13" s="3"/>
      <c r="B13" s="13" t="s">
        <v>73</v>
      </c>
      <c r="C13" s="2" t="s">
        <v>74</v>
      </c>
      <c r="D13" s="4">
        <v>39720</v>
      </c>
      <c r="E13" s="5">
        <v>12000</v>
      </c>
      <c r="F13" s="23" t="s">
        <v>75</v>
      </c>
      <c r="G13" s="23" t="s">
        <v>76</v>
      </c>
      <c r="H13" s="23" t="s">
        <v>77</v>
      </c>
      <c r="I13" s="23" t="s">
        <v>36</v>
      </c>
      <c r="J13" s="2" t="s">
        <v>78</v>
      </c>
      <c r="K13" s="5">
        <v>12000</v>
      </c>
      <c r="L13" s="5">
        <v>0</v>
      </c>
      <c r="N13" s="15"/>
      <c r="O13" s="15"/>
      <c r="P13" s="15"/>
      <c r="Q13" s="15"/>
    </row>
    <row r="14" spans="1:17" ht="181.5" customHeight="1" x14ac:dyDescent="0.2">
      <c r="A14" s="3"/>
      <c r="B14" s="13" t="s">
        <v>79</v>
      </c>
      <c r="C14" s="3" t="s">
        <v>80</v>
      </c>
      <c r="D14" s="4">
        <v>39066</v>
      </c>
      <c r="E14" s="5">
        <v>900000</v>
      </c>
      <c r="F14" s="1" t="s">
        <v>81</v>
      </c>
      <c r="G14" s="2" t="s">
        <v>82</v>
      </c>
      <c r="H14" s="2" t="s">
        <v>83</v>
      </c>
      <c r="I14" s="23" t="s">
        <v>36</v>
      </c>
      <c r="J14" s="1" t="s">
        <v>84</v>
      </c>
      <c r="K14" s="5">
        <v>900000</v>
      </c>
      <c r="L14" s="5"/>
      <c r="N14" s="15"/>
      <c r="O14" s="15"/>
      <c r="P14" s="15"/>
      <c r="Q14" s="15"/>
    </row>
    <row r="15" spans="1:17" ht="63.75" x14ac:dyDescent="0.2">
      <c r="B15" s="14" t="s">
        <v>49</v>
      </c>
      <c r="C15" s="2" t="s">
        <v>57</v>
      </c>
      <c r="D15" s="4">
        <v>39832</v>
      </c>
      <c r="E15" s="5">
        <v>60000</v>
      </c>
      <c r="F15" s="2" t="s">
        <v>37</v>
      </c>
      <c r="G15" s="1" t="s">
        <v>38</v>
      </c>
      <c r="H15" s="2" t="s">
        <v>39</v>
      </c>
      <c r="I15" s="1" t="s">
        <v>36</v>
      </c>
      <c r="J15" s="1" t="s">
        <v>55</v>
      </c>
      <c r="M15" s="1" t="s">
        <v>56</v>
      </c>
      <c r="N15" s="15">
        <v>60000</v>
      </c>
      <c r="O15" s="15">
        <v>-60000</v>
      </c>
      <c r="P15" s="15">
        <v>60000</v>
      </c>
      <c r="Q15" s="15">
        <f t="shared" si="0"/>
        <v>0</v>
      </c>
    </row>
    <row r="16" spans="1:17" ht="38.25" x14ac:dyDescent="0.2">
      <c r="B16" s="14" t="s">
        <v>50</v>
      </c>
      <c r="C16" s="2" t="s">
        <v>68</v>
      </c>
      <c r="D16" s="4">
        <v>39847</v>
      </c>
      <c r="E16" s="5">
        <v>3250000</v>
      </c>
      <c r="F16" s="1" t="s">
        <v>62</v>
      </c>
      <c r="H16" s="2"/>
      <c r="N16" s="15">
        <f>3250000/36*3</f>
        <v>270833.33333333337</v>
      </c>
      <c r="O16" s="15">
        <f>-N16</f>
        <v>-270833.33333333337</v>
      </c>
      <c r="P16" s="15">
        <v>3250000</v>
      </c>
      <c r="Q16" s="15">
        <f t="shared" si="0"/>
        <v>2979166.6666666665</v>
      </c>
    </row>
    <row r="17" spans="2:17" ht="38.25" x14ac:dyDescent="0.2">
      <c r="B17" s="14" t="s">
        <v>50</v>
      </c>
      <c r="C17" s="2" t="s">
        <v>69</v>
      </c>
      <c r="D17" s="4">
        <v>40127</v>
      </c>
      <c r="E17" s="5">
        <v>25000</v>
      </c>
      <c r="F17" s="1" t="s">
        <v>88</v>
      </c>
      <c r="G17" s="1" t="s">
        <v>87</v>
      </c>
      <c r="H17" s="2" t="s">
        <v>86</v>
      </c>
      <c r="I17" s="1" t="s">
        <v>36</v>
      </c>
      <c r="J17" s="1" t="s">
        <v>55</v>
      </c>
      <c r="M17" s="1" t="s">
        <v>89</v>
      </c>
      <c r="N17" s="15">
        <v>25000</v>
      </c>
      <c r="O17" s="15"/>
      <c r="P17" s="15"/>
      <c r="Q17" s="15">
        <f t="shared" si="0"/>
        <v>0</v>
      </c>
    </row>
    <row r="18" spans="2:17" ht="63.75" x14ac:dyDescent="0.2">
      <c r="B18" s="14" t="s">
        <v>51</v>
      </c>
      <c r="C18" s="2" t="s">
        <v>58</v>
      </c>
      <c r="D18" s="4">
        <v>39933</v>
      </c>
      <c r="E18" s="5">
        <v>279000</v>
      </c>
      <c r="F18" s="1" t="s">
        <v>63</v>
      </c>
      <c r="G18" s="1" t="s">
        <v>38</v>
      </c>
      <c r="H18" s="2" t="s">
        <v>39</v>
      </c>
      <c r="I18" s="1" t="s">
        <v>36</v>
      </c>
      <c r="J18" s="1" t="s">
        <v>55</v>
      </c>
      <c r="M18" s="1" t="s">
        <v>64</v>
      </c>
      <c r="N18" s="15">
        <f>-O18</f>
        <v>279000</v>
      </c>
      <c r="O18" s="15">
        <f>-P18</f>
        <v>-279000</v>
      </c>
      <c r="P18" s="15">
        <v>279000</v>
      </c>
      <c r="Q18" s="15">
        <f t="shared" si="0"/>
        <v>0</v>
      </c>
    </row>
    <row r="19" spans="2:17" ht="27.75" customHeight="1" x14ac:dyDescent="0.2">
      <c r="B19" s="14" t="s">
        <v>50</v>
      </c>
      <c r="C19" s="2" t="s">
        <v>65</v>
      </c>
      <c r="D19" s="4">
        <v>40147</v>
      </c>
      <c r="E19" s="5">
        <v>500000</v>
      </c>
      <c r="F19" s="1" t="s">
        <v>63</v>
      </c>
      <c r="G19" s="1" t="s">
        <v>38</v>
      </c>
      <c r="H19" s="2" t="s">
        <v>39</v>
      </c>
      <c r="I19" s="1" t="s">
        <v>36</v>
      </c>
      <c r="J19" s="1" t="s">
        <v>55</v>
      </c>
      <c r="K19" s="24"/>
      <c r="L19" s="24"/>
      <c r="M19" s="1" t="s">
        <v>67</v>
      </c>
      <c r="N19" s="22"/>
      <c r="O19" s="22"/>
      <c r="P19" s="22">
        <v>250000</v>
      </c>
      <c r="Q19" s="22">
        <f t="shared" ref="Q19" si="1">L19+O19+P19</f>
        <v>250000</v>
      </c>
    </row>
    <row r="20" spans="2:17" ht="12.75" customHeight="1" x14ac:dyDescent="0.2">
      <c r="E20" s="5"/>
      <c r="J20" s="1" t="s">
        <v>71</v>
      </c>
      <c r="K20" s="5">
        <f t="shared" ref="K20:L20" si="2">SUM(K7:K19)</f>
        <v>1089083.3333333333</v>
      </c>
      <c r="L20" s="5">
        <f t="shared" si="2"/>
        <v>877756.66666666674</v>
      </c>
      <c r="M20" s="1" t="s">
        <v>71</v>
      </c>
      <c r="N20" s="5">
        <f>SUM(N7:N19)</f>
        <v>2779270</v>
      </c>
      <c r="O20" s="5"/>
      <c r="P20" s="5"/>
      <c r="Q20" s="5">
        <f>SUM(Q7:Q19)</f>
        <v>3809166.6666666665</v>
      </c>
    </row>
    <row r="21" spans="2:17" x14ac:dyDescent="0.2">
      <c r="E21" s="5"/>
      <c r="J21" s="1" t="s">
        <v>85</v>
      </c>
      <c r="L21" s="1">
        <v>-18</v>
      </c>
      <c r="N21" s="5"/>
      <c r="O21" s="5"/>
      <c r="P21" s="5"/>
      <c r="Q21" s="5"/>
    </row>
    <row r="22" spans="2:17" ht="12.75" customHeight="1" thickBot="1" x14ac:dyDescent="0.25">
      <c r="E22" s="5"/>
      <c r="J22" s="1" t="s">
        <v>72</v>
      </c>
      <c r="K22" s="25">
        <f>SUM(K20:K21)</f>
        <v>1089083.3333333333</v>
      </c>
      <c r="L22" s="25">
        <f>SUM(L20:L21)</f>
        <v>877738.66666666674</v>
      </c>
      <c r="M22" s="1" t="s">
        <v>72</v>
      </c>
      <c r="N22" s="25">
        <f>SUM(N20:N21)</f>
        <v>2779270</v>
      </c>
      <c r="O22" s="25"/>
      <c r="P22" s="25"/>
      <c r="Q22" s="25">
        <f t="shared" ref="Q22" si="3">SUM(Q20:Q21)</f>
        <v>3809166.6666666665</v>
      </c>
    </row>
    <row r="23" spans="2:17" ht="12.75" customHeight="1" thickTop="1" x14ac:dyDescent="0.2">
      <c r="E23" s="5"/>
      <c r="K23" s="5"/>
      <c r="L23" s="5"/>
      <c r="N23" s="21"/>
    </row>
    <row r="24" spans="2:17" ht="12.75" customHeight="1" x14ac:dyDescent="0.2">
      <c r="E24" s="5"/>
      <c r="K24" s="5"/>
      <c r="L24" s="5"/>
      <c r="P24" s="1" t="s">
        <v>90</v>
      </c>
      <c r="Q24" s="21">
        <f>Q12+P16/36*12</f>
        <v>1663333.3333333335</v>
      </c>
    </row>
    <row r="25" spans="2:17" ht="12.75" customHeight="1" x14ac:dyDescent="0.2">
      <c r="E25" s="5"/>
      <c r="P25" s="1" t="s">
        <v>91</v>
      </c>
      <c r="Q25" s="21">
        <f>Q22-Q24</f>
        <v>2145833.333333333</v>
      </c>
    </row>
    <row r="26" spans="2:17" ht="12.75" customHeight="1" thickBot="1" x14ac:dyDescent="0.25">
      <c r="E26" s="5"/>
      <c r="Q26" s="26">
        <f>SUM(Q24:Q25)</f>
        <v>3809166.6666666665</v>
      </c>
    </row>
    <row r="27" spans="2:17" ht="12.75" customHeight="1" thickTop="1" x14ac:dyDescent="0.2">
      <c r="E27" s="5"/>
    </row>
    <row r="28" spans="2:17" ht="12.75" customHeight="1" x14ac:dyDescent="0.2">
      <c r="E28" s="5"/>
    </row>
    <row r="29" spans="2:17" ht="12.75" customHeight="1" x14ac:dyDescent="0.2">
      <c r="E29" s="5"/>
    </row>
    <row r="30" spans="2:17" ht="12.75" customHeight="1" x14ac:dyDescent="0.2">
      <c r="E30" s="5"/>
    </row>
    <row r="31" spans="2:17" ht="12.75" customHeight="1" x14ac:dyDescent="0.2">
      <c r="E31" s="5"/>
    </row>
    <row r="32" spans="2:17" ht="12.75" customHeight="1" x14ac:dyDescent="0.2">
      <c r="E32" s="5"/>
    </row>
    <row r="33" spans="5:5" ht="12.75" customHeight="1" x14ac:dyDescent="0.2">
      <c r="E33" s="5"/>
    </row>
    <row r="34" spans="5:5" ht="12.75" customHeight="1" x14ac:dyDescent="0.2">
      <c r="E34" s="5"/>
    </row>
    <row r="35" spans="5:5" ht="12.75" customHeight="1" x14ac:dyDescent="0.2">
      <c r="E35" s="5"/>
    </row>
    <row r="36" spans="5:5" ht="12.75" customHeight="1" x14ac:dyDescent="0.2">
      <c r="E36" s="5"/>
    </row>
    <row r="37" spans="5:5" ht="12.75" customHeight="1" x14ac:dyDescent="0.2">
      <c r="E37" s="5"/>
    </row>
    <row r="38" spans="5:5" ht="12.75" customHeight="1" x14ac:dyDescent="0.2">
      <c r="E38" s="5"/>
    </row>
    <row r="39" spans="5:5" ht="12.75" customHeight="1" x14ac:dyDescent="0.2">
      <c r="E39" s="5"/>
    </row>
    <row r="40" spans="5:5" ht="12.75" customHeight="1" x14ac:dyDescent="0.2">
      <c r="E40" s="5"/>
    </row>
    <row r="41" spans="5:5" ht="12.75" customHeight="1" x14ac:dyDescent="0.2">
      <c r="E41" s="5"/>
    </row>
    <row r="42" spans="5:5" ht="12.75" customHeight="1" x14ac:dyDescent="0.2">
      <c r="E42" s="5"/>
    </row>
    <row r="43" spans="5:5" ht="12.75" customHeight="1" x14ac:dyDescent="0.2">
      <c r="E43" s="5"/>
    </row>
    <row r="44" spans="5:5" ht="12.75" customHeight="1" x14ac:dyDescent="0.2">
      <c r="E44" s="5"/>
    </row>
    <row r="45" spans="5:5" ht="12.75" customHeight="1" x14ac:dyDescent="0.2">
      <c r="E45" s="5"/>
    </row>
    <row r="46" spans="5:5" ht="12.75" customHeight="1" x14ac:dyDescent="0.2">
      <c r="E46" s="5"/>
    </row>
    <row r="47" spans="5:5" ht="12.75" customHeight="1" x14ac:dyDescent="0.2">
      <c r="E47" s="5"/>
    </row>
    <row r="48" spans="5:5" ht="12.75" customHeight="1" x14ac:dyDescent="0.2">
      <c r="E48" s="5"/>
    </row>
    <row r="49" spans="5:5" ht="12.75" customHeight="1" x14ac:dyDescent="0.2">
      <c r="E49" s="5"/>
    </row>
    <row r="50" spans="5:5" ht="12.75" customHeight="1" x14ac:dyDescent="0.2">
      <c r="E50" s="5"/>
    </row>
    <row r="51" spans="5:5" ht="12.75" customHeight="1" x14ac:dyDescent="0.2">
      <c r="E51" s="5"/>
    </row>
    <row r="52" spans="5:5" ht="12.75" customHeight="1" x14ac:dyDescent="0.2">
      <c r="E52" s="5"/>
    </row>
    <row r="53" spans="5:5" ht="12.75" customHeight="1" x14ac:dyDescent="0.2">
      <c r="E53" s="5"/>
    </row>
    <row r="54" spans="5:5" ht="12.75" customHeight="1" x14ac:dyDescent="0.2">
      <c r="E54" s="5"/>
    </row>
    <row r="55" spans="5:5" ht="12.75" customHeight="1" x14ac:dyDescent="0.2">
      <c r="E55" s="5"/>
    </row>
    <row r="56" spans="5:5" ht="12.75" customHeight="1" x14ac:dyDescent="0.2">
      <c r="E56" s="5"/>
    </row>
    <row r="57" spans="5:5" ht="12.75" customHeight="1" x14ac:dyDescent="0.2">
      <c r="E57" s="5"/>
    </row>
    <row r="58" spans="5:5" ht="12.75" customHeight="1" x14ac:dyDescent="0.2">
      <c r="E58" s="5"/>
    </row>
    <row r="59" spans="5:5" ht="12.75" customHeight="1" x14ac:dyDescent="0.2">
      <c r="E59" s="5"/>
    </row>
    <row r="60" spans="5:5" ht="12.75" customHeight="1" x14ac:dyDescent="0.2">
      <c r="E60" s="5"/>
    </row>
    <row r="61" spans="5:5" ht="12.75" customHeight="1" x14ac:dyDescent="0.2">
      <c r="E61" s="5"/>
    </row>
    <row r="62" spans="5:5" ht="12.75" customHeight="1" x14ac:dyDescent="0.2">
      <c r="E62" s="5"/>
    </row>
    <row r="63" spans="5:5" ht="12.75" customHeight="1" x14ac:dyDescent="0.2">
      <c r="E63" s="5"/>
    </row>
    <row r="64" spans="5:5" ht="12.75" customHeight="1" x14ac:dyDescent="0.2">
      <c r="E64" s="5"/>
    </row>
    <row r="65" spans="5:5" ht="12.75" customHeight="1" x14ac:dyDescent="0.2">
      <c r="E65" s="5"/>
    </row>
    <row r="66" spans="5:5" ht="12.75" customHeight="1" x14ac:dyDescent="0.2">
      <c r="E66" s="5"/>
    </row>
    <row r="67" spans="5:5" ht="12.75" customHeight="1" x14ac:dyDescent="0.2">
      <c r="E67" s="5"/>
    </row>
    <row r="68" spans="5:5" ht="12.75" customHeight="1" x14ac:dyDescent="0.2">
      <c r="E68" s="5"/>
    </row>
    <row r="69" spans="5:5" ht="12.75" customHeight="1" x14ac:dyDescent="0.2">
      <c r="E69" s="5"/>
    </row>
    <row r="70" spans="5:5" ht="12.75" customHeight="1" x14ac:dyDescent="0.2">
      <c r="E70" s="5"/>
    </row>
    <row r="71" spans="5:5" ht="12.75" customHeight="1" x14ac:dyDescent="0.2">
      <c r="E71" s="5"/>
    </row>
    <row r="72" spans="5:5" ht="12.75" customHeight="1" x14ac:dyDescent="0.2">
      <c r="E72" s="5"/>
    </row>
    <row r="73" spans="5:5" ht="12.75" customHeight="1" x14ac:dyDescent="0.2">
      <c r="E73" s="5"/>
    </row>
    <row r="74" spans="5:5" ht="12.75" customHeight="1" x14ac:dyDescent="0.2">
      <c r="E74" s="5"/>
    </row>
    <row r="75" spans="5:5" ht="12.75" customHeight="1" x14ac:dyDescent="0.2">
      <c r="E75" s="5"/>
    </row>
    <row r="76" spans="5:5" ht="12.75" customHeight="1" x14ac:dyDescent="0.2">
      <c r="E76" s="5"/>
    </row>
    <row r="77" spans="5:5" ht="12.75" customHeight="1" x14ac:dyDescent="0.2">
      <c r="E77" s="5"/>
    </row>
    <row r="78" spans="5:5" ht="12.75" customHeight="1" x14ac:dyDescent="0.2">
      <c r="E78" s="5"/>
    </row>
    <row r="79" spans="5:5" ht="12.75" customHeight="1" x14ac:dyDescent="0.2">
      <c r="E79" s="5"/>
    </row>
    <row r="80" spans="5:5" ht="12.75" customHeight="1" x14ac:dyDescent="0.2">
      <c r="E80" s="5"/>
    </row>
    <row r="81" spans="5:5" ht="12.75" customHeight="1" x14ac:dyDescent="0.2">
      <c r="E81" s="5"/>
    </row>
    <row r="82" spans="5:5" ht="12.75" customHeight="1" x14ac:dyDescent="0.2">
      <c r="E82" s="5"/>
    </row>
  </sheetData>
  <mergeCells count="2">
    <mergeCell ref="K5:L5"/>
    <mergeCell ref="N5:Q5"/>
  </mergeCells>
  <phoneticPr fontId="2" type="noConversion"/>
  <dataValidations count="1">
    <dataValidation type="list" allowBlank="1" showInputMessage="1" showErrorMessage="1" sqref="B15:B19">
      <formula1>$P:$P</formula1>
    </dataValidation>
  </dataValidations>
  <pageMargins left="0.5" right="0.5" top="1" bottom="1" header="0.5" footer="0.5"/>
  <pageSetup scale="42" fitToHeight="0" orientation="landscape" r:id="rId1"/>
  <headerFooter alignWithMargins="0"/>
  <rowBreaks count="1" manualBreakCount="1">
    <brk id="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Danise Yam</dc:creator>
  <cp:lastModifiedBy>Danise Yam</cp:lastModifiedBy>
  <cp:lastPrinted>2009-03-25T17:09:55Z</cp:lastPrinted>
  <dcterms:created xsi:type="dcterms:W3CDTF">2008-09-16T20:40:12Z</dcterms:created>
  <dcterms:modified xsi:type="dcterms:W3CDTF">2015-08-29T04:26:07Z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ca6f7555-4a94-4413-ac48-1127360ffd36</vt:lpwstr>
  </property>
  <property fmtid="{D5CDD505-2E9C-101B-9397-08002B2CF9AE}" pid="3" name="TheranosClassification">
    <vt:lpwstr>Public</vt:lpwstr>
  </property>
</Properties>
</file>