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yam\Desktop\"/>
    </mc:Choice>
  </mc:AlternateContent>
  <bookViews>
    <workbookView xWindow="0" yWindow="0" windowWidth="28800" windowHeight="11235"/>
  </bookViews>
  <sheets>
    <sheet name="Summary" sheetId="1" r:id="rId1"/>
    <sheet name="Comerica" sheetId="2" r:id="rId2"/>
    <sheet name="Wells Fargo" sheetId="3" r:id="rId3"/>
    <sheet name="Fidelity" sheetId="4" r:id="rId4"/>
    <sheet name="MS" sheetId="5" r:id="rId5"/>
    <sheet name="Actual bank balance @ 123115" sheetId="7" r:id="rId6"/>
    <sheet name="Actual balance @ 061316" sheetId="6" r:id="rId7"/>
  </sheets>
  <definedNames>
    <definedName name="_xlnm._FilterDatabase" localSheetId="2" hidden="1">'Wells Fargo'!$AF$1:$AF$38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3" l="1"/>
  <c r="Q21" i="3"/>
  <c r="P21" i="3"/>
  <c r="BY11" i="3" l="1"/>
  <c r="BY9" i="3" s="1"/>
  <c r="BU11" i="3"/>
  <c r="BU9" i="3" s="1"/>
  <c r="AB13" i="3"/>
  <c r="BG13" i="3"/>
  <c r="BB13" i="3"/>
  <c r="AX13" i="3"/>
  <c r="AT13" i="3"/>
  <c r="AO13" i="3"/>
  <c r="AK13" i="3"/>
  <c r="AF13" i="3"/>
  <c r="X13" i="3"/>
  <c r="O13" i="3"/>
  <c r="S13" i="3"/>
  <c r="F26" i="3"/>
  <c r="CJ9" i="3"/>
  <c r="CI9" i="3"/>
  <c r="CH9" i="3"/>
  <c r="CG9" i="3"/>
  <c r="CF9" i="3"/>
  <c r="CE9" i="3"/>
  <c r="CD9" i="3"/>
  <c r="CC9" i="3"/>
  <c r="CB9" i="3"/>
  <c r="CA9" i="3"/>
  <c r="BZ9" i="3"/>
  <c r="BX9" i="3"/>
  <c r="BW9" i="3"/>
  <c r="BV9" i="3"/>
  <c r="BT9" i="3"/>
  <c r="BS9" i="3"/>
  <c r="BR9" i="3"/>
  <c r="BQ9" i="3"/>
  <c r="BP9" i="3"/>
  <c r="BO9" i="3"/>
  <c r="BN9" i="3"/>
  <c r="BM9" i="3"/>
  <c r="BL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KZ29" i="1"/>
  <c r="KY29" i="1"/>
  <c r="KX29" i="1"/>
  <c r="KW29" i="1"/>
  <c r="KV29" i="1"/>
  <c r="KU29" i="1"/>
  <c r="KT29" i="1"/>
  <c r="KS29" i="1"/>
  <c r="KR29" i="1"/>
  <c r="KQ29" i="1"/>
  <c r="KP29" i="1"/>
  <c r="KO29" i="1"/>
  <c r="KN29" i="1"/>
  <c r="KM29" i="1"/>
  <c r="KL29" i="1"/>
  <c r="KK29" i="1"/>
  <c r="KJ29" i="1"/>
  <c r="KI29" i="1"/>
  <c r="KH29" i="1"/>
  <c r="KG29" i="1"/>
  <c r="KF29" i="1"/>
  <c r="KE29" i="1"/>
  <c r="KD29" i="1"/>
  <c r="KC29" i="1"/>
  <c r="KB29" i="1"/>
  <c r="KA29" i="1"/>
  <c r="JZ29" i="1"/>
  <c r="JY29" i="1"/>
  <c r="JX29" i="1"/>
  <c r="JW29" i="1"/>
  <c r="JV29" i="1"/>
  <c r="JU29" i="1"/>
  <c r="JT29" i="1"/>
  <c r="JS29" i="1"/>
  <c r="JR29" i="1"/>
  <c r="JQ29" i="1"/>
  <c r="JP29" i="1"/>
  <c r="JO29" i="1"/>
  <c r="JN29" i="1"/>
  <c r="JM29" i="1"/>
  <c r="JL29" i="1"/>
  <c r="JK29" i="1"/>
  <c r="JJ29" i="1"/>
  <c r="JI29" i="1"/>
  <c r="JH29" i="1"/>
  <c r="JG29" i="1"/>
  <c r="JF29" i="1"/>
  <c r="JE29" i="1"/>
  <c r="JD29" i="1"/>
  <c r="JC29" i="1"/>
  <c r="JB29" i="1"/>
  <c r="JA29" i="1"/>
  <c r="IZ29" i="1"/>
  <c r="IY29" i="1"/>
  <c r="IX29" i="1"/>
  <c r="IW29" i="1"/>
  <c r="IV29" i="1"/>
  <c r="IU29" i="1"/>
  <c r="IT29" i="1"/>
  <c r="IS29" i="1"/>
  <c r="IR29" i="1"/>
  <c r="IQ29" i="1"/>
  <c r="IP29" i="1"/>
  <c r="IO29" i="1"/>
  <c r="IN29" i="1"/>
  <c r="IM29" i="1"/>
  <c r="IL29" i="1"/>
  <c r="IK29" i="1"/>
  <c r="IJ29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HW29" i="1"/>
  <c r="HV29" i="1"/>
  <c r="HU29" i="1"/>
  <c r="HT29" i="1"/>
  <c r="HS29" i="1"/>
  <c r="HR29" i="1"/>
  <c r="HQ29" i="1"/>
  <c r="HP29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" i="7" l="1"/>
  <c r="B1" i="7"/>
  <c r="B5" i="7"/>
  <c r="KF5" i="2" l="1"/>
  <c r="KG5" i="2" s="1"/>
  <c r="KF8" i="2"/>
  <c r="KF33" i="2" s="1"/>
  <c r="KG8" i="2" s="1"/>
  <c r="KG33" i="2" s="1"/>
  <c r="KH8" i="2" s="1"/>
  <c r="KH33" i="2" s="1"/>
  <c r="KI8" i="2" s="1"/>
  <c r="KI33" i="2" s="1"/>
  <c r="KJ8" i="2" s="1"/>
  <c r="KJ33" i="2" s="1"/>
  <c r="KK8" i="2" s="1"/>
  <c r="KK33" i="2" s="1"/>
  <c r="KL8" i="2" s="1"/>
  <c r="KL33" i="2" s="1"/>
  <c r="KM8" i="2" s="1"/>
  <c r="KM33" i="2" s="1"/>
  <c r="KN8" i="2" s="1"/>
  <c r="KN33" i="2" s="1"/>
  <c r="KO8" i="2" s="1"/>
  <c r="KO33" i="2" s="1"/>
  <c r="KP8" i="2" s="1"/>
  <c r="KP33" i="2" s="1"/>
  <c r="KQ8" i="2" s="1"/>
  <c r="KQ33" i="2" s="1"/>
  <c r="KR8" i="2" s="1"/>
  <c r="KR33" i="2" s="1"/>
  <c r="KS8" i="2" s="1"/>
  <c r="KS33" i="2" s="1"/>
  <c r="KT8" i="2" s="1"/>
  <c r="KT33" i="2" s="1"/>
  <c r="KU8" i="2" s="1"/>
  <c r="KU33" i="2" s="1"/>
  <c r="KV8" i="2" s="1"/>
  <c r="KV33" i="2" s="1"/>
  <c r="KW8" i="2" s="1"/>
  <c r="KW33" i="2" s="1"/>
  <c r="KX8" i="2" s="1"/>
  <c r="KX33" i="2" s="1"/>
  <c r="KY8" i="2" s="1"/>
  <c r="KY33" i="2" s="1"/>
  <c r="KZ8" i="2" s="1"/>
  <c r="KZ33" i="2" s="1"/>
  <c r="LA8" i="2" s="1"/>
  <c r="LA33" i="2" s="1"/>
  <c r="LB8" i="2" s="1"/>
  <c r="LB33" i="2" s="1"/>
  <c r="LC8" i="2" s="1"/>
  <c r="LC33" i="2" s="1"/>
  <c r="LD8" i="2" s="1"/>
  <c r="LD33" i="2" s="1"/>
  <c r="LE8" i="2" s="1"/>
  <c r="LE33" i="2" s="1"/>
  <c r="LF8" i="2" s="1"/>
  <c r="LF33" i="2" s="1"/>
  <c r="LG8" i="2" s="1"/>
  <c r="LG33" i="2" s="1"/>
  <c r="LH8" i="2" s="1"/>
  <c r="LH33" i="2" s="1"/>
  <c r="LI8" i="2" s="1"/>
  <c r="LI33" i="2" s="1"/>
  <c r="LJ8" i="2" s="1"/>
  <c r="LJ33" i="2" s="1"/>
  <c r="LK8" i="2" s="1"/>
  <c r="LK33" i="2" s="1"/>
  <c r="LL8" i="2" s="1"/>
  <c r="LL33" i="2" s="1"/>
  <c r="LM8" i="2" s="1"/>
  <c r="LM33" i="2" s="1"/>
  <c r="LN8" i="2" s="1"/>
  <c r="LN33" i="2" s="1"/>
  <c r="LO8" i="2" s="1"/>
  <c r="LO33" i="2" s="1"/>
  <c r="LP8" i="2" s="1"/>
  <c r="LP33" i="2" s="1"/>
  <c r="LQ8" i="2" s="1"/>
  <c r="LQ33" i="2" s="1"/>
  <c r="LR8" i="2" s="1"/>
  <c r="LR33" i="2" s="1"/>
  <c r="LS8" i="2" s="1"/>
  <c r="LS33" i="2" s="1"/>
  <c r="LT8" i="2" s="1"/>
  <c r="LT33" i="2" s="1"/>
  <c r="LU8" i="2" s="1"/>
  <c r="LU33" i="2" s="1"/>
  <c r="LV8" i="2" s="1"/>
  <c r="LV33" i="2" s="1"/>
  <c r="LW8" i="2" s="1"/>
  <c r="LW33" i="2" s="1"/>
  <c r="LX8" i="2" s="1"/>
  <c r="LX33" i="2" s="1"/>
  <c r="LY8" i="2" s="1"/>
  <c r="LY33" i="2" s="1"/>
  <c r="LZ8" i="2" s="1"/>
  <c r="LZ33" i="2" s="1"/>
  <c r="MA8" i="2" s="1"/>
  <c r="MA33" i="2" s="1"/>
  <c r="MB8" i="2" s="1"/>
  <c r="MB33" i="2" s="1"/>
  <c r="MC8" i="2" s="1"/>
  <c r="MC33" i="2" s="1"/>
  <c r="MD8" i="2" s="1"/>
  <c r="MD33" i="2" s="1"/>
  <c r="ME8" i="2" s="1"/>
  <c r="ME33" i="2" s="1"/>
  <c r="MF8" i="2" s="1"/>
  <c r="MF33" i="2" s="1"/>
  <c r="MG8" i="2" s="1"/>
  <c r="MG33" i="2" s="1"/>
  <c r="MH8" i="2" s="1"/>
  <c r="MH33" i="2" s="1"/>
  <c r="MI8" i="2" s="1"/>
  <c r="MI33" i="2" s="1"/>
  <c r="MJ8" i="2" s="1"/>
  <c r="MJ33" i="2" s="1"/>
  <c r="MK8" i="2" s="1"/>
  <c r="MK33" i="2" s="1"/>
  <c r="ML8" i="2" s="1"/>
  <c r="ML33" i="2" s="1"/>
  <c r="MM8" i="2" s="1"/>
  <c r="MM33" i="2" s="1"/>
  <c r="MN8" i="2" s="1"/>
  <c r="MN33" i="2" s="1"/>
  <c r="MO8" i="2" s="1"/>
  <c r="MO33" i="2" s="1"/>
  <c r="MP8" i="2" s="1"/>
  <c r="MP33" i="2" s="1"/>
  <c r="MQ8" i="2" s="1"/>
  <c r="MQ33" i="2" s="1"/>
  <c r="MR8" i="2" s="1"/>
  <c r="MR33" i="2" s="1"/>
  <c r="MS8" i="2" s="1"/>
  <c r="MS33" i="2" s="1"/>
  <c r="MT8" i="2" s="1"/>
  <c r="MT33" i="2" s="1"/>
  <c r="MU8" i="2" s="1"/>
  <c r="MU33" i="2" s="1"/>
  <c r="MV8" i="2" s="1"/>
  <c r="MV33" i="2" s="1"/>
  <c r="MW8" i="2" s="1"/>
  <c r="MW33" i="2" s="1"/>
  <c r="MX8" i="2" s="1"/>
  <c r="MX33" i="2" s="1"/>
  <c r="MY8" i="2" s="1"/>
  <c r="MY33" i="2" s="1"/>
  <c r="MZ8" i="2" s="1"/>
  <c r="MZ33" i="2" s="1"/>
  <c r="NA8" i="2" s="1"/>
  <c r="NA33" i="2" s="1"/>
  <c r="NB8" i="2" s="1"/>
  <c r="NB33" i="2" s="1"/>
  <c r="NC8" i="2" s="1"/>
  <c r="NC33" i="2" s="1"/>
  <c r="ND8" i="2" s="1"/>
  <c r="ND33" i="2" s="1"/>
  <c r="NE8" i="2" s="1"/>
  <c r="NE33" i="2" s="1"/>
  <c r="NF8" i="2" s="1"/>
  <c r="NF33" i="2" s="1"/>
  <c r="NG8" i="2" s="1"/>
  <c r="NG33" i="2" s="1"/>
  <c r="NH8" i="2" s="1"/>
  <c r="NH33" i="2" s="1"/>
  <c r="NI8" i="2" s="1"/>
  <c r="NI33" i="2" s="1"/>
  <c r="NJ8" i="2" s="1"/>
  <c r="NJ33" i="2" s="1"/>
  <c r="NK8" i="2" s="1"/>
  <c r="NK33" i="2" s="1"/>
  <c r="NL8" i="2" s="1"/>
  <c r="NL33" i="2" s="1"/>
  <c r="NM8" i="2" s="1"/>
  <c r="NM33" i="2" s="1"/>
  <c r="NN8" i="2" s="1"/>
  <c r="NN33" i="2" s="1"/>
  <c r="NO8" i="2" s="1"/>
  <c r="NO33" i="2" s="1"/>
  <c r="NP8" i="2" s="1"/>
  <c r="NP33" i="2" s="1"/>
  <c r="NQ8" i="2" s="1"/>
  <c r="NQ33" i="2" s="1"/>
  <c r="NR8" i="2" s="1"/>
  <c r="NR33" i="2" s="1"/>
  <c r="NS8" i="2" s="1"/>
  <c r="NS33" i="2" s="1"/>
  <c r="KF20" i="2"/>
  <c r="KG20" i="2"/>
  <c r="KH20" i="2"/>
  <c r="KI20" i="2"/>
  <c r="KJ20" i="2"/>
  <c r="KK20" i="2"/>
  <c r="KL20" i="2"/>
  <c r="KM20" i="2"/>
  <c r="KN20" i="2"/>
  <c r="KO20" i="2"/>
  <c r="KP20" i="2"/>
  <c r="KQ20" i="2"/>
  <c r="KR20" i="2"/>
  <c r="KS20" i="2"/>
  <c r="KT20" i="2"/>
  <c r="KU20" i="2"/>
  <c r="KV20" i="2"/>
  <c r="KW20" i="2"/>
  <c r="KX20" i="2"/>
  <c r="KY20" i="2"/>
  <c r="KZ20" i="2"/>
  <c r="LA20" i="2"/>
  <c r="LB20" i="2"/>
  <c r="LC20" i="2"/>
  <c r="LD20" i="2"/>
  <c r="LE20" i="2"/>
  <c r="LF20" i="2"/>
  <c r="LG20" i="2"/>
  <c r="LH20" i="2"/>
  <c r="LI20" i="2"/>
  <c r="LJ20" i="2"/>
  <c r="LK20" i="2"/>
  <c r="LL20" i="2"/>
  <c r="LM20" i="2"/>
  <c r="LN20" i="2"/>
  <c r="LO20" i="2"/>
  <c r="LP20" i="2"/>
  <c r="LQ20" i="2"/>
  <c r="LR20" i="2"/>
  <c r="LS20" i="2"/>
  <c r="LT20" i="2"/>
  <c r="LU20" i="2"/>
  <c r="LV20" i="2"/>
  <c r="LW20" i="2"/>
  <c r="LX20" i="2"/>
  <c r="LY20" i="2"/>
  <c r="LZ20" i="2"/>
  <c r="MA20" i="2"/>
  <c r="MB20" i="2"/>
  <c r="MC20" i="2"/>
  <c r="MD20" i="2"/>
  <c r="ME20" i="2"/>
  <c r="MF20" i="2"/>
  <c r="MG20" i="2"/>
  <c r="MH20" i="2"/>
  <c r="MI20" i="2"/>
  <c r="MJ20" i="2"/>
  <c r="MK20" i="2"/>
  <c r="ML20" i="2"/>
  <c r="MM20" i="2"/>
  <c r="MN20" i="2"/>
  <c r="MO20" i="2"/>
  <c r="MP20" i="2"/>
  <c r="MQ20" i="2"/>
  <c r="MR20" i="2"/>
  <c r="MS20" i="2"/>
  <c r="MT20" i="2"/>
  <c r="MU20" i="2"/>
  <c r="MV20" i="2"/>
  <c r="MW20" i="2"/>
  <c r="MX20" i="2"/>
  <c r="MY20" i="2"/>
  <c r="MZ20" i="2"/>
  <c r="NA20" i="2"/>
  <c r="NB20" i="2"/>
  <c r="NC20" i="2"/>
  <c r="ND20" i="2"/>
  <c r="NE20" i="2"/>
  <c r="NF20" i="2"/>
  <c r="NG20" i="2"/>
  <c r="NH20" i="2"/>
  <c r="NI20" i="2"/>
  <c r="NJ20" i="2"/>
  <c r="NK20" i="2"/>
  <c r="NL20" i="2"/>
  <c r="NM20" i="2"/>
  <c r="NN20" i="2"/>
  <c r="NO20" i="2"/>
  <c r="NP20" i="2"/>
  <c r="NQ20" i="2"/>
  <c r="NR20" i="2"/>
  <c r="NS20" i="2"/>
  <c r="KF31" i="2"/>
  <c r="KG31" i="2"/>
  <c r="KH31" i="2"/>
  <c r="KI31" i="2"/>
  <c r="KJ31" i="2"/>
  <c r="KK31" i="2"/>
  <c r="KL31" i="2"/>
  <c r="KM31" i="2"/>
  <c r="KN31" i="2"/>
  <c r="KO31" i="2"/>
  <c r="KP31" i="2"/>
  <c r="KQ31" i="2"/>
  <c r="KR31" i="2"/>
  <c r="KS31" i="2"/>
  <c r="KT31" i="2"/>
  <c r="KU31" i="2"/>
  <c r="KV31" i="2"/>
  <c r="KW31" i="2"/>
  <c r="KX31" i="2"/>
  <c r="KY31" i="2"/>
  <c r="KZ31" i="2"/>
  <c r="LA31" i="2"/>
  <c r="LB31" i="2"/>
  <c r="LC31" i="2"/>
  <c r="LD31" i="2"/>
  <c r="LE31" i="2"/>
  <c r="LF31" i="2"/>
  <c r="LG31" i="2"/>
  <c r="LH31" i="2"/>
  <c r="LI31" i="2"/>
  <c r="LJ31" i="2"/>
  <c r="LK31" i="2"/>
  <c r="LL31" i="2"/>
  <c r="LM31" i="2"/>
  <c r="LN31" i="2"/>
  <c r="LO31" i="2"/>
  <c r="LP31" i="2"/>
  <c r="LQ31" i="2"/>
  <c r="LR31" i="2"/>
  <c r="LS31" i="2"/>
  <c r="LT31" i="2"/>
  <c r="LU31" i="2"/>
  <c r="LV31" i="2"/>
  <c r="LW31" i="2"/>
  <c r="LX31" i="2"/>
  <c r="LY31" i="2"/>
  <c r="LZ31" i="2"/>
  <c r="MA31" i="2"/>
  <c r="MB31" i="2"/>
  <c r="MC31" i="2"/>
  <c r="MD31" i="2"/>
  <c r="ME31" i="2"/>
  <c r="MF31" i="2"/>
  <c r="MG31" i="2"/>
  <c r="MH31" i="2"/>
  <c r="MI31" i="2"/>
  <c r="MJ31" i="2"/>
  <c r="MK31" i="2"/>
  <c r="ML31" i="2"/>
  <c r="MM31" i="2"/>
  <c r="MN31" i="2"/>
  <c r="MO31" i="2"/>
  <c r="MP31" i="2"/>
  <c r="MQ31" i="2"/>
  <c r="MR31" i="2"/>
  <c r="MS31" i="2"/>
  <c r="MT31" i="2"/>
  <c r="MU31" i="2"/>
  <c r="MV31" i="2"/>
  <c r="MW31" i="2"/>
  <c r="MX31" i="2"/>
  <c r="MY31" i="2"/>
  <c r="MZ31" i="2"/>
  <c r="NA31" i="2"/>
  <c r="NB31" i="2"/>
  <c r="NC31" i="2"/>
  <c r="ND31" i="2"/>
  <c r="NE31" i="2"/>
  <c r="NF31" i="2"/>
  <c r="NG31" i="2"/>
  <c r="NH31" i="2"/>
  <c r="NI31" i="2"/>
  <c r="NJ31" i="2"/>
  <c r="NK31" i="2"/>
  <c r="NL31" i="2"/>
  <c r="NM31" i="2"/>
  <c r="NN31" i="2"/>
  <c r="NO31" i="2"/>
  <c r="NP31" i="2"/>
  <c r="NQ31" i="2"/>
  <c r="NR31" i="2"/>
  <c r="NS31" i="2"/>
  <c r="KF36" i="2"/>
  <c r="KG36" i="2"/>
  <c r="KH36" i="2"/>
  <c r="KI36" i="2"/>
  <c r="KJ36" i="2"/>
  <c r="KK36" i="2"/>
  <c r="KL36" i="2"/>
  <c r="KM36" i="2"/>
  <c r="KN36" i="2"/>
  <c r="KO36" i="2"/>
  <c r="KP36" i="2"/>
  <c r="KQ36" i="2"/>
  <c r="KR36" i="2"/>
  <c r="KS36" i="2"/>
  <c r="KT36" i="2"/>
  <c r="KU36" i="2"/>
  <c r="KV36" i="2"/>
  <c r="KW36" i="2"/>
  <c r="KX36" i="2"/>
  <c r="KY36" i="2"/>
  <c r="KZ36" i="2"/>
  <c r="LA36" i="2"/>
  <c r="LB36" i="2"/>
  <c r="LC36" i="2"/>
  <c r="LD36" i="2"/>
  <c r="LE36" i="2"/>
  <c r="LF36" i="2"/>
  <c r="LG36" i="2"/>
  <c r="LH36" i="2"/>
  <c r="LI36" i="2"/>
  <c r="LJ36" i="2"/>
  <c r="LK36" i="2"/>
  <c r="LL36" i="2"/>
  <c r="LM36" i="2"/>
  <c r="LN36" i="2"/>
  <c r="LO36" i="2"/>
  <c r="LP36" i="2"/>
  <c r="LQ36" i="2"/>
  <c r="LR36" i="2"/>
  <c r="LS36" i="2"/>
  <c r="LT36" i="2"/>
  <c r="LU36" i="2"/>
  <c r="LV36" i="2"/>
  <c r="LW36" i="2"/>
  <c r="LX36" i="2"/>
  <c r="LY36" i="2"/>
  <c r="LZ36" i="2"/>
  <c r="MA36" i="2"/>
  <c r="MB36" i="2"/>
  <c r="MC36" i="2"/>
  <c r="MD36" i="2"/>
  <c r="ME36" i="2"/>
  <c r="MF36" i="2"/>
  <c r="MG36" i="2"/>
  <c r="MH36" i="2"/>
  <c r="MI36" i="2"/>
  <c r="MJ36" i="2"/>
  <c r="MK36" i="2"/>
  <c r="ML36" i="2"/>
  <c r="MM36" i="2"/>
  <c r="MN36" i="2"/>
  <c r="MO36" i="2"/>
  <c r="MP36" i="2"/>
  <c r="MQ36" i="2"/>
  <c r="MR36" i="2"/>
  <c r="MS36" i="2"/>
  <c r="MT36" i="2"/>
  <c r="MU36" i="2"/>
  <c r="MV36" i="2"/>
  <c r="MW36" i="2"/>
  <c r="MX36" i="2"/>
  <c r="MY36" i="2"/>
  <c r="MZ36" i="2"/>
  <c r="NA36" i="2"/>
  <c r="NB36" i="2"/>
  <c r="NC36" i="2"/>
  <c r="ND36" i="2"/>
  <c r="NE36" i="2"/>
  <c r="NF36" i="2"/>
  <c r="NG36" i="2"/>
  <c r="NH36" i="2"/>
  <c r="NI36" i="2"/>
  <c r="NJ36" i="2"/>
  <c r="NK36" i="2"/>
  <c r="NL36" i="2"/>
  <c r="NM36" i="2"/>
  <c r="NN36" i="2"/>
  <c r="NO36" i="2"/>
  <c r="NP36" i="2"/>
  <c r="NQ36" i="2"/>
  <c r="NR36" i="2"/>
  <c r="NS36" i="2"/>
  <c r="KF6" i="2" l="1"/>
  <c r="KG6" i="2"/>
  <c r="KH5" i="2"/>
  <c r="JW21" i="1"/>
  <c r="B1" i="6"/>
  <c r="B5" i="6" s="1"/>
  <c r="JX4" i="1"/>
  <c r="JY4" i="1" s="1"/>
  <c r="JX8" i="1"/>
  <c r="JY8" i="1"/>
  <c r="JZ8" i="1"/>
  <c r="KA8" i="1"/>
  <c r="KB8" i="1"/>
  <c r="KC8" i="1"/>
  <c r="KD8" i="1"/>
  <c r="KE8" i="1"/>
  <c r="KF8" i="1"/>
  <c r="KG8" i="1"/>
  <c r="KH8" i="1"/>
  <c r="KI8" i="1"/>
  <c r="KJ8" i="1"/>
  <c r="KK8" i="1"/>
  <c r="KL8" i="1"/>
  <c r="KM8" i="1"/>
  <c r="KN8" i="1"/>
  <c r="KO8" i="1"/>
  <c r="KP8" i="1"/>
  <c r="KQ8" i="1"/>
  <c r="KR8" i="1"/>
  <c r="KS8" i="1"/>
  <c r="KT8" i="1"/>
  <c r="KU8" i="1"/>
  <c r="KV8" i="1"/>
  <c r="KW8" i="1"/>
  <c r="KX8" i="1"/>
  <c r="KY8" i="1"/>
  <c r="KZ8" i="1"/>
  <c r="JX11" i="1"/>
  <c r="JY11" i="1" s="1"/>
  <c r="JZ11" i="1" s="1"/>
  <c r="JX20" i="1"/>
  <c r="JY20" i="1"/>
  <c r="JZ20" i="1"/>
  <c r="KA20" i="1"/>
  <c r="KB20" i="1"/>
  <c r="KC20" i="1"/>
  <c r="KD20" i="1"/>
  <c r="KE20" i="1"/>
  <c r="KF20" i="1"/>
  <c r="KG20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V20" i="1"/>
  <c r="KW20" i="1"/>
  <c r="KX20" i="1"/>
  <c r="KY20" i="1"/>
  <c r="KZ20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KB22" i="1"/>
  <c r="KC22" i="1"/>
  <c r="KD22" i="1"/>
  <c r="KE22" i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V22" i="1"/>
  <c r="KW22" i="1"/>
  <c r="KX22" i="1"/>
  <c r="KY22" i="1"/>
  <c r="KZ22" i="1"/>
  <c r="JX26" i="1"/>
  <c r="JY26" i="1"/>
  <c r="JZ26" i="1"/>
  <c r="KA26" i="1"/>
  <c r="KB26" i="1"/>
  <c r="KC26" i="1"/>
  <c r="KD26" i="1"/>
  <c r="KE26" i="1"/>
  <c r="KF26" i="1"/>
  <c r="KG26" i="1"/>
  <c r="KH26" i="1"/>
  <c r="KI26" i="1"/>
  <c r="KJ26" i="1"/>
  <c r="KK26" i="1"/>
  <c r="KL26" i="1"/>
  <c r="KM26" i="1"/>
  <c r="KN26" i="1"/>
  <c r="KO26" i="1"/>
  <c r="KP26" i="1"/>
  <c r="KQ26" i="1"/>
  <c r="KR26" i="1"/>
  <c r="KS26" i="1"/>
  <c r="KT26" i="1"/>
  <c r="KU26" i="1"/>
  <c r="KV26" i="1"/>
  <c r="KW26" i="1"/>
  <c r="KX26" i="1"/>
  <c r="KY26" i="1"/>
  <c r="KZ26" i="1"/>
  <c r="JX27" i="1"/>
  <c r="JY27" i="1"/>
  <c r="JZ27" i="1"/>
  <c r="KA27" i="1"/>
  <c r="KB27" i="1"/>
  <c r="KC27" i="1"/>
  <c r="KD27" i="1"/>
  <c r="KE27" i="1"/>
  <c r="KF27" i="1"/>
  <c r="KG27" i="1"/>
  <c r="KH27" i="1"/>
  <c r="KI27" i="1"/>
  <c r="KJ27" i="1"/>
  <c r="KK27" i="1"/>
  <c r="KL27" i="1"/>
  <c r="KM27" i="1"/>
  <c r="KN27" i="1"/>
  <c r="KO27" i="1"/>
  <c r="KP27" i="1"/>
  <c r="KQ27" i="1"/>
  <c r="KR27" i="1"/>
  <c r="KS27" i="1"/>
  <c r="KT27" i="1"/>
  <c r="KU27" i="1"/>
  <c r="KV27" i="1"/>
  <c r="KW27" i="1"/>
  <c r="KX27" i="1"/>
  <c r="KY27" i="1"/>
  <c r="KZ27" i="1"/>
  <c r="JX28" i="1"/>
  <c r="JY28" i="1"/>
  <c r="JZ28" i="1"/>
  <c r="KA28" i="1"/>
  <c r="KB28" i="1"/>
  <c r="KC28" i="1"/>
  <c r="KD28" i="1"/>
  <c r="KE28" i="1"/>
  <c r="KF28" i="1"/>
  <c r="KG28" i="1"/>
  <c r="KH28" i="1"/>
  <c r="KI28" i="1"/>
  <c r="KJ28" i="1"/>
  <c r="KK28" i="1"/>
  <c r="KL28" i="1"/>
  <c r="KM28" i="1"/>
  <c r="KN28" i="1"/>
  <c r="KO28" i="1"/>
  <c r="KP28" i="1"/>
  <c r="KQ28" i="1"/>
  <c r="KR28" i="1"/>
  <c r="KS28" i="1"/>
  <c r="KT28" i="1"/>
  <c r="KU28" i="1"/>
  <c r="KV28" i="1"/>
  <c r="KW28" i="1"/>
  <c r="KX28" i="1"/>
  <c r="KY28" i="1"/>
  <c r="KZ28" i="1"/>
  <c r="KB24" i="1" l="1"/>
  <c r="KE31" i="1"/>
  <c r="KW24" i="1"/>
  <c r="KS24" i="1"/>
  <c r="KO24" i="1"/>
  <c r="KK24" i="1"/>
  <c r="KG24" i="1"/>
  <c r="KC24" i="1"/>
  <c r="JY24" i="1"/>
  <c r="KU31" i="1"/>
  <c r="KA31" i="1"/>
  <c r="KR24" i="1"/>
  <c r="JX24" i="1"/>
  <c r="KV24" i="1"/>
  <c r="KJ24" i="1"/>
  <c r="KH6" i="2"/>
  <c r="KI5" i="2"/>
  <c r="KZ24" i="1"/>
  <c r="KN24" i="1"/>
  <c r="KF24" i="1"/>
  <c r="KY31" i="1"/>
  <c r="KQ31" i="1"/>
  <c r="KM31" i="1"/>
  <c r="KI31" i="1"/>
  <c r="KX24" i="1"/>
  <c r="KT24" i="1"/>
  <c r="KP24" i="1"/>
  <c r="KL24" i="1"/>
  <c r="KH24" i="1"/>
  <c r="KD24" i="1"/>
  <c r="JZ24" i="1"/>
  <c r="KY24" i="1"/>
  <c r="KU24" i="1"/>
  <c r="KQ24" i="1"/>
  <c r="KM24" i="1"/>
  <c r="KM33" i="1" s="1"/>
  <c r="KI24" i="1"/>
  <c r="KE24" i="1"/>
  <c r="KA24" i="1"/>
  <c r="KZ31" i="1"/>
  <c r="KV31" i="1"/>
  <c r="KR31" i="1"/>
  <c r="KN31" i="1"/>
  <c r="KJ31" i="1"/>
  <c r="KJ33" i="1" s="1"/>
  <c r="KF31" i="1"/>
  <c r="KB31" i="1"/>
  <c r="JX31" i="1"/>
  <c r="KW31" i="1"/>
  <c r="KS31" i="1"/>
  <c r="KO31" i="1"/>
  <c r="KK31" i="1"/>
  <c r="KG31" i="1"/>
  <c r="KC31" i="1"/>
  <c r="JY31" i="1"/>
  <c r="KX31" i="1"/>
  <c r="KT31" i="1"/>
  <c r="KP31" i="1"/>
  <c r="KL31" i="1"/>
  <c r="KH31" i="1"/>
  <c r="KD31" i="1"/>
  <c r="JZ31" i="1"/>
  <c r="KA11" i="1"/>
  <c r="KB11" i="1" s="1"/>
  <c r="JZ4" i="1"/>
  <c r="JY5" i="1"/>
  <c r="JX5" i="1"/>
  <c r="C5" i="5"/>
  <c r="C6" i="5" s="1"/>
  <c r="B6" i="5"/>
  <c r="B8" i="5"/>
  <c r="GS14" i="5"/>
  <c r="GT14" i="5"/>
  <c r="GU14" i="5"/>
  <c r="GV14" i="5"/>
  <c r="GW14" i="5"/>
  <c r="GX14" i="5"/>
  <c r="GY14" i="5"/>
  <c r="GZ14" i="5"/>
  <c r="HA14" i="5"/>
  <c r="HB14" i="5"/>
  <c r="HC14" i="5"/>
  <c r="HD14" i="5"/>
  <c r="HE14" i="5"/>
  <c r="HF14" i="5"/>
  <c r="HG14" i="5"/>
  <c r="HH14" i="5"/>
  <c r="HI14" i="5"/>
  <c r="HJ14" i="5"/>
  <c r="HK14" i="5"/>
  <c r="HL14" i="5"/>
  <c r="HM14" i="5"/>
  <c r="HN14" i="5"/>
  <c r="HO14" i="5"/>
  <c r="HP14" i="5"/>
  <c r="HQ14" i="5"/>
  <c r="HR14" i="5"/>
  <c r="HS14" i="5"/>
  <c r="HT14" i="5"/>
  <c r="HU14" i="5"/>
  <c r="HV14" i="5"/>
  <c r="HW14" i="5"/>
  <c r="HX14" i="5"/>
  <c r="HY14" i="5"/>
  <c r="HZ14" i="5"/>
  <c r="IA14" i="5"/>
  <c r="IB14" i="5"/>
  <c r="IC14" i="5"/>
  <c r="ID14" i="5"/>
  <c r="IE14" i="5"/>
  <c r="IF14" i="5"/>
  <c r="IG14" i="5"/>
  <c r="IH14" i="5"/>
  <c r="II14" i="5"/>
  <c r="IJ14" i="5"/>
  <c r="IK14" i="5"/>
  <c r="IL14" i="5"/>
  <c r="IM14" i="5"/>
  <c r="IN14" i="5"/>
  <c r="IO14" i="5"/>
  <c r="IP14" i="5"/>
  <c r="IQ14" i="5"/>
  <c r="IR14" i="5"/>
  <c r="IS14" i="5"/>
  <c r="IT14" i="5"/>
  <c r="IU14" i="5"/>
  <c r="IV14" i="5"/>
  <c r="IW14" i="5"/>
  <c r="IX14" i="5"/>
  <c r="IY14" i="5"/>
  <c r="IZ14" i="5"/>
  <c r="JA14" i="5"/>
  <c r="JB14" i="5"/>
  <c r="JC14" i="5"/>
  <c r="JD14" i="5"/>
  <c r="JE14" i="5"/>
  <c r="JF14" i="5"/>
  <c r="JG14" i="5"/>
  <c r="JH14" i="5"/>
  <c r="JI14" i="5"/>
  <c r="JJ14" i="5"/>
  <c r="JK14" i="5"/>
  <c r="JL14" i="5"/>
  <c r="JM14" i="5"/>
  <c r="JN14" i="5"/>
  <c r="JO14" i="5"/>
  <c r="JP14" i="5"/>
  <c r="JQ14" i="5"/>
  <c r="JR14" i="5"/>
  <c r="JS14" i="5"/>
  <c r="JT14" i="5"/>
  <c r="JU14" i="5"/>
  <c r="JV14" i="5"/>
  <c r="JW14" i="5"/>
  <c r="JX14" i="5"/>
  <c r="JY14" i="5"/>
  <c r="JZ14" i="5"/>
  <c r="KA14" i="5"/>
  <c r="KB14" i="5"/>
  <c r="KC14" i="5"/>
  <c r="KD14" i="5"/>
  <c r="KE14" i="5"/>
  <c r="KF14" i="5"/>
  <c r="KG14" i="5"/>
  <c r="KH14" i="5"/>
  <c r="KI14" i="5"/>
  <c r="KJ14" i="5"/>
  <c r="KK14" i="5"/>
  <c r="KL14" i="5"/>
  <c r="KM14" i="5"/>
  <c r="KN14" i="5"/>
  <c r="KO14" i="5"/>
  <c r="KP14" i="5"/>
  <c r="KQ14" i="5"/>
  <c r="KR14" i="5"/>
  <c r="KS14" i="5"/>
  <c r="KT14" i="5"/>
  <c r="KU14" i="5"/>
  <c r="KV14" i="5"/>
  <c r="KW14" i="5"/>
  <c r="KX14" i="5"/>
  <c r="KY14" i="5"/>
  <c r="KZ14" i="5"/>
  <c r="LA14" i="5"/>
  <c r="LB14" i="5"/>
  <c r="LC14" i="5"/>
  <c r="LD14" i="5"/>
  <c r="LE14" i="5"/>
  <c r="LF14" i="5"/>
  <c r="LG14" i="5"/>
  <c r="LH14" i="5"/>
  <c r="LI14" i="5"/>
  <c r="LJ14" i="5"/>
  <c r="LK14" i="5"/>
  <c r="LL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DG15" i="5"/>
  <c r="DH15" i="5"/>
  <c r="DI15" i="5"/>
  <c r="DJ15" i="5"/>
  <c r="DK15" i="5"/>
  <c r="DL15" i="5"/>
  <c r="DM15" i="5"/>
  <c r="DN15" i="5"/>
  <c r="DO15" i="5"/>
  <c r="DP15" i="5"/>
  <c r="DQ15" i="5"/>
  <c r="DR15" i="5"/>
  <c r="DS15" i="5"/>
  <c r="DT15" i="5"/>
  <c r="DU15" i="5"/>
  <c r="DV15" i="5"/>
  <c r="DW15" i="5"/>
  <c r="DX15" i="5"/>
  <c r="DY15" i="5"/>
  <c r="DZ15" i="5"/>
  <c r="EA15" i="5"/>
  <c r="EB15" i="5"/>
  <c r="EC15" i="5"/>
  <c r="ED15" i="5"/>
  <c r="EE15" i="5"/>
  <c r="EF15" i="5"/>
  <c r="EG15" i="5"/>
  <c r="EH15" i="5"/>
  <c r="EI15" i="5"/>
  <c r="EJ15" i="5"/>
  <c r="EK15" i="5"/>
  <c r="EL15" i="5"/>
  <c r="EM15" i="5"/>
  <c r="EN15" i="5"/>
  <c r="EO15" i="5"/>
  <c r="EP15" i="5"/>
  <c r="EQ15" i="5"/>
  <c r="ER15" i="5"/>
  <c r="ES15" i="5"/>
  <c r="ET15" i="5"/>
  <c r="EU15" i="5"/>
  <c r="EV15" i="5"/>
  <c r="EW15" i="5"/>
  <c r="EX15" i="5"/>
  <c r="EY15" i="5"/>
  <c r="EZ15" i="5"/>
  <c r="FA15" i="5"/>
  <c r="FB15" i="5"/>
  <c r="FC15" i="5"/>
  <c r="FD15" i="5"/>
  <c r="FE15" i="5"/>
  <c r="FF15" i="5"/>
  <c r="FG15" i="5"/>
  <c r="FH15" i="5"/>
  <c r="FI15" i="5"/>
  <c r="FJ15" i="5"/>
  <c r="FK15" i="5"/>
  <c r="FL15" i="5"/>
  <c r="FM15" i="5"/>
  <c r="FN15" i="5"/>
  <c r="FO15" i="5"/>
  <c r="FP15" i="5"/>
  <c r="FQ15" i="5"/>
  <c r="FR15" i="5"/>
  <c r="FS15" i="5"/>
  <c r="FT15" i="5"/>
  <c r="FU15" i="5"/>
  <c r="FV15" i="5"/>
  <c r="FW15" i="5"/>
  <c r="FX15" i="5"/>
  <c r="FY15" i="5"/>
  <c r="FZ15" i="5"/>
  <c r="GA15" i="5"/>
  <c r="GB15" i="5"/>
  <c r="GC15" i="5"/>
  <c r="GD15" i="5"/>
  <c r="GE15" i="5"/>
  <c r="GF15" i="5"/>
  <c r="GG15" i="5"/>
  <c r="GH15" i="5"/>
  <c r="GI15" i="5"/>
  <c r="GJ15" i="5"/>
  <c r="GK15" i="5"/>
  <c r="GL15" i="5"/>
  <c r="GM15" i="5"/>
  <c r="GN15" i="5"/>
  <c r="GO15" i="5"/>
  <c r="GP15" i="5"/>
  <c r="GQ15" i="5"/>
  <c r="GR15" i="5"/>
  <c r="GS15" i="5"/>
  <c r="GT15" i="5"/>
  <c r="GU15" i="5"/>
  <c r="GV15" i="5"/>
  <c r="GW15" i="5"/>
  <c r="GX15" i="5"/>
  <c r="GY15" i="5"/>
  <c r="GZ15" i="5"/>
  <c r="HA15" i="5"/>
  <c r="HB15" i="5"/>
  <c r="HC15" i="5"/>
  <c r="HD15" i="5"/>
  <c r="HE15" i="5"/>
  <c r="HF15" i="5"/>
  <c r="HG15" i="5"/>
  <c r="HH15" i="5"/>
  <c r="HI15" i="5"/>
  <c r="HJ15" i="5"/>
  <c r="HK15" i="5"/>
  <c r="HL15" i="5"/>
  <c r="HM15" i="5"/>
  <c r="HN15" i="5"/>
  <c r="HO15" i="5"/>
  <c r="HP15" i="5"/>
  <c r="HQ15" i="5"/>
  <c r="HR15" i="5"/>
  <c r="HS15" i="5"/>
  <c r="HT15" i="5"/>
  <c r="HU15" i="5"/>
  <c r="HV15" i="5"/>
  <c r="HW15" i="5"/>
  <c r="HX15" i="5"/>
  <c r="HY15" i="5"/>
  <c r="HZ15" i="5"/>
  <c r="IA15" i="5"/>
  <c r="IB15" i="5"/>
  <c r="IC15" i="5"/>
  <c r="ID15" i="5"/>
  <c r="IE15" i="5"/>
  <c r="IF15" i="5"/>
  <c r="IG15" i="5"/>
  <c r="IH15" i="5"/>
  <c r="II15" i="5"/>
  <c r="IJ15" i="5"/>
  <c r="IK15" i="5"/>
  <c r="IL15" i="5"/>
  <c r="IM15" i="5"/>
  <c r="IN15" i="5"/>
  <c r="IO15" i="5"/>
  <c r="IP15" i="5"/>
  <c r="IQ15" i="5"/>
  <c r="IR15" i="5"/>
  <c r="IS15" i="5"/>
  <c r="IT15" i="5"/>
  <c r="IU15" i="5"/>
  <c r="IV15" i="5"/>
  <c r="IW15" i="5"/>
  <c r="IX15" i="5"/>
  <c r="IY15" i="5"/>
  <c r="IZ15" i="5"/>
  <c r="JA15" i="5"/>
  <c r="JB15" i="5"/>
  <c r="JC15" i="5"/>
  <c r="JD15" i="5"/>
  <c r="JE15" i="5"/>
  <c r="JF15" i="5"/>
  <c r="JG15" i="5"/>
  <c r="JH15" i="5"/>
  <c r="JI15" i="5"/>
  <c r="JJ15" i="5"/>
  <c r="JK15" i="5"/>
  <c r="JL15" i="5"/>
  <c r="JM15" i="5"/>
  <c r="JN15" i="5"/>
  <c r="JO15" i="5"/>
  <c r="JP15" i="5"/>
  <c r="JQ15" i="5"/>
  <c r="JR15" i="5"/>
  <c r="JS15" i="5"/>
  <c r="JT15" i="5"/>
  <c r="JU15" i="5"/>
  <c r="JV15" i="5"/>
  <c r="JW15" i="5"/>
  <c r="JX15" i="5"/>
  <c r="JY15" i="5"/>
  <c r="JZ15" i="5"/>
  <c r="KA15" i="5"/>
  <c r="KB15" i="5"/>
  <c r="KC15" i="5"/>
  <c r="KD15" i="5"/>
  <c r="KE15" i="5"/>
  <c r="KF15" i="5"/>
  <c r="KG15" i="5"/>
  <c r="KH15" i="5"/>
  <c r="KI15" i="5"/>
  <c r="KJ15" i="5"/>
  <c r="KK15" i="5"/>
  <c r="KL15" i="5"/>
  <c r="KM15" i="5"/>
  <c r="KN15" i="5"/>
  <c r="KO15" i="5"/>
  <c r="KP15" i="5"/>
  <c r="KQ15" i="5"/>
  <c r="KR15" i="5"/>
  <c r="KS15" i="5"/>
  <c r="KT15" i="5"/>
  <c r="KU15" i="5"/>
  <c r="KV15" i="5"/>
  <c r="KW15" i="5"/>
  <c r="KX15" i="5"/>
  <c r="KY15" i="5"/>
  <c r="KZ15" i="5"/>
  <c r="LA15" i="5"/>
  <c r="LB15" i="5"/>
  <c r="LC15" i="5"/>
  <c r="LD15" i="5"/>
  <c r="LE15" i="5"/>
  <c r="LF15" i="5"/>
  <c r="LG15" i="5"/>
  <c r="LH15" i="5"/>
  <c r="LI15" i="5"/>
  <c r="LJ15" i="5"/>
  <c r="LK15" i="5"/>
  <c r="LL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DB16" i="5"/>
  <c r="DC16" i="5"/>
  <c r="DD16" i="5"/>
  <c r="DE16" i="5"/>
  <c r="DF16" i="5"/>
  <c r="DG16" i="5"/>
  <c r="DH16" i="5"/>
  <c r="DI16" i="5"/>
  <c r="DJ16" i="5"/>
  <c r="DK16" i="5"/>
  <c r="DL16" i="5"/>
  <c r="DM16" i="5"/>
  <c r="DN16" i="5"/>
  <c r="DO16" i="5"/>
  <c r="DP16" i="5"/>
  <c r="DQ16" i="5"/>
  <c r="DR16" i="5"/>
  <c r="DS16" i="5"/>
  <c r="DT16" i="5"/>
  <c r="DU16" i="5"/>
  <c r="DV16" i="5"/>
  <c r="DW16" i="5"/>
  <c r="DX16" i="5"/>
  <c r="DY16" i="5"/>
  <c r="DZ16" i="5"/>
  <c r="EA16" i="5"/>
  <c r="EB16" i="5"/>
  <c r="EC16" i="5"/>
  <c r="ED16" i="5"/>
  <c r="EE16" i="5"/>
  <c r="EF16" i="5"/>
  <c r="EG16" i="5"/>
  <c r="EH16" i="5"/>
  <c r="EI16" i="5"/>
  <c r="EJ16" i="5"/>
  <c r="EK16" i="5"/>
  <c r="EL16" i="5"/>
  <c r="EM16" i="5"/>
  <c r="EN16" i="5"/>
  <c r="EO16" i="5"/>
  <c r="EP16" i="5"/>
  <c r="EQ16" i="5"/>
  <c r="ER16" i="5"/>
  <c r="ES16" i="5"/>
  <c r="ET16" i="5"/>
  <c r="EU16" i="5"/>
  <c r="EV16" i="5"/>
  <c r="EW16" i="5"/>
  <c r="EX16" i="5"/>
  <c r="EY16" i="5"/>
  <c r="EZ16" i="5"/>
  <c r="FA16" i="5"/>
  <c r="FB16" i="5"/>
  <c r="FC16" i="5"/>
  <c r="FD16" i="5"/>
  <c r="FE16" i="5"/>
  <c r="FF16" i="5"/>
  <c r="FG16" i="5"/>
  <c r="FH16" i="5"/>
  <c r="FI16" i="5"/>
  <c r="FJ16" i="5"/>
  <c r="FK16" i="5"/>
  <c r="FL16" i="5"/>
  <c r="FM16" i="5"/>
  <c r="FN16" i="5"/>
  <c r="FO16" i="5"/>
  <c r="FP16" i="5"/>
  <c r="FQ16" i="5"/>
  <c r="FR16" i="5"/>
  <c r="FS16" i="5"/>
  <c r="FT16" i="5"/>
  <c r="FU16" i="5"/>
  <c r="FV16" i="5"/>
  <c r="FW16" i="5"/>
  <c r="FX16" i="5"/>
  <c r="FY16" i="5"/>
  <c r="FZ16" i="5"/>
  <c r="GA16" i="5"/>
  <c r="GB16" i="5"/>
  <c r="GC16" i="5"/>
  <c r="GD16" i="5"/>
  <c r="GE16" i="5"/>
  <c r="GF16" i="5"/>
  <c r="GG16" i="5"/>
  <c r="GH16" i="5"/>
  <c r="GI16" i="5"/>
  <c r="GJ16" i="5"/>
  <c r="GK16" i="5"/>
  <c r="GL16" i="5"/>
  <c r="GM16" i="5"/>
  <c r="GN16" i="5"/>
  <c r="GO16" i="5"/>
  <c r="GP16" i="5"/>
  <c r="GQ16" i="5"/>
  <c r="GR16" i="5"/>
  <c r="GS16" i="5"/>
  <c r="GT16" i="5"/>
  <c r="GU16" i="5"/>
  <c r="GV16" i="5"/>
  <c r="GW16" i="5"/>
  <c r="GX16" i="5"/>
  <c r="GY16" i="5"/>
  <c r="GZ16" i="5"/>
  <c r="HA16" i="5"/>
  <c r="HB16" i="5"/>
  <c r="HC16" i="5"/>
  <c r="HD16" i="5"/>
  <c r="HE16" i="5"/>
  <c r="HF16" i="5"/>
  <c r="HG16" i="5"/>
  <c r="HH16" i="5"/>
  <c r="HI16" i="5"/>
  <c r="HJ16" i="5"/>
  <c r="HK16" i="5"/>
  <c r="HL16" i="5"/>
  <c r="HM16" i="5"/>
  <c r="HN16" i="5"/>
  <c r="HO16" i="5"/>
  <c r="HP16" i="5"/>
  <c r="HQ16" i="5"/>
  <c r="HR16" i="5"/>
  <c r="HS16" i="5"/>
  <c r="HT16" i="5"/>
  <c r="HU16" i="5"/>
  <c r="HV16" i="5"/>
  <c r="HW16" i="5"/>
  <c r="HX16" i="5"/>
  <c r="HY16" i="5"/>
  <c r="HZ16" i="5"/>
  <c r="IA16" i="5"/>
  <c r="IB16" i="5"/>
  <c r="IC16" i="5"/>
  <c r="ID16" i="5"/>
  <c r="IE16" i="5"/>
  <c r="IF16" i="5"/>
  <c r="IG16" i="5"/>
  <c r="IH16" i="5"/>
  <c r="II16" i="5"/>
  <c r="IJ16" i="5"/>
  <c r="IK16" i="5"/>
  <c r="IL16" i="5"/>
  <c r="IM16" i="5"/>
  <c r="IN16" i="5"/>
  <c r="IO16" i="5"/>
  <c r="IP16" i="5"/>
  <c r="IQ16" i="5"/>
  <c r="IR16" i="5"/>
  <c r="IS16" i="5"/>
  <c r="IT16" i="5"/>
  <c r="IU16" i="5"/>
  <c r="IV16" i="5"/>
  <c r="IW16" i="5"/>
  <c r="IX16" i="5"/>
  <c r="IY16" i="5"/>
  <c r="IZ16" i="5"/>
  <c r="JA16" i="5"/>
  <c r="JB16" i="5"/>
  <c r="JC16" i="5"/>
  <c r="JD16" i="5"/>
  <c r="JE16" i="5"/>
  <c r="JF16" i="5"/>
  <c r="JG16" i="5"/>
  <c r="JH16" i="5"/>
  <c r="JI16" i="5"/>
  <c r="JJ16" i="5"/>
  <c r="JK16" i="5"/>
  <c r="JL16" i="5"/>
  <c r="JM16" i="5"/>
  <c r="JN16" i="5"/>
  <c r="JO16" i="5"/>
  <c r="JP16" i="5"/>
  <c r="JQ16" i="5"/>
  <c r="JR16" i="5"/>
  <c r="JS16" i="5"/>
  <c r="JT16" i="5"/>
  <c r="JU16" i="5"/>
  <c r="JV16" i="5"/>
  <c r="JW16" i="5"/>
  <c r="JX16" i="5"/>
  <c r="JY16" i="5"/>
  <c r="JZ16" i="5"/>
  <c r="KA16" i="5"/>
  <c r="KB16" i="5"/>
  <c r="KC16" i="5"/>
  <c r="KD16" i="5"/>
  <c r="KE16" i="5"/>
  <c r="KF16" i="5"/>
  <c r="KG16" i="5"/>
  <c r="KH16" i="5"/>
  <c r="KI16" i="5"/>
  <c r="KJ16" i="5"/>
  <c r="KK16" i="5"/>
  <c r="KL16" i="5"/>
  <c r="KM16" i="5"/>
  <c r="KN16" i="5"/>
  <c r="KO16" i="5"/>
  <c r="KP16" i="5"/>
  <c r="KQ16" i="5"/>
  <c r="KR16" i="5"/>
  <c r="KS16" i="5"/>
  <c r="KT16" i="5"/>
  <c r="KU16" i="5"/>
  <c r="KV16" i="5"/>
  <c r="KW16" i="5"/>
  <c r="KX16" i="5"/>
  <c r="KY16" i="5"/>
  <c r="KZ16" i="5"/>
  <c r="LA16" i="5"/>
  <c r="LB16" i="5"/>
  <c r="LC16" i="5"/>
  <c r="LD16" i="5"/>
  <c r="LE16" i="5"/>
  <c r="LF16" i="5"/>
  <c r="LG16" i="5"/>
  <c r="LH16" i="5"/>
  <c r="LI16" i="5"/>
  <c r="LJ16" i="5"/>
  <c r="LK16" i="5"/>
  <c r="LL16" i="5"/>
  <c r="BZ18" i="5"/>
  <c r="GS25" i="5"/>
  <c r="GT25" i="5"/>
  <c r="GU25" i="5"/>
  <c r="GV25" i="5"/>
  <c r="GW25" i="5"/>
  <c r="GX25" i="5"/>
  <c r="GY25" i="5"/>
  <c r="GZ25" i="5"/>
  <c r="HA25" i="5"/>
  <c r="HB25" i="5"/>
  <c r="HC25" i="5"/>
  <c r="HD25" i="5"/>
  <c r="HE25" i="5"/>
  <c r="HF25" i="5"/>
  <c r="HG25" i="5"/>
  <c r="HH25" i="5"/>
  <c r="HI25" i="5"/>
  <c r="HJ25" i="5"/>
  <c r="HK25" i="5"/>
  <c r="HL25" i="5"/>
  <c r="HM25" i="5"/>
  <c r="HN25" i="5"/>
  <c r="HO25" i="5"/>
  <c r="HP25" i="5"/>
  <c r="HQ25" i="5"/>
  <c r="HR25" i="5"/>
  <c r="HS25" i="5"/>
  <c r="HT25" i="5"/>
  <c r="HU25" i="5"/>
  <c r="HV25" i="5"/>
  <c r="HW25" i="5"/>
  <c r="HX25" i="5"/>
  <c r="HY25" i="5"/>
  <c r="HZ25" i="5"/>
  <c r="IA25" i="5"/>
  <c r="IB25" i="5"/>
  <c r="IC25" i="5"/>
  <c r="ID25" i="5"/>
  <c r="IE25" i="5"/>
  <c r="IF25" i="5"/>
  <c r="IG25" i="5"/>
  <c r="IH25" i="5"/>
  <c r="II25" i="5"/>
  <c r="IJ25" i="5"/>
  <c r="IK25" i="5"/>
  <c r="IL25" i="5"/>
  <c r="IM25" i="5"/>
  <c r="IN25" i="5"/>
  <c r="IO25" i="5"/>
  <c r="IP25" i="5"/>
  <c r="IQ25" i="5"/>
  <c r="IR25" i="5"/>
  <c r="IS25" i="5"/>
  <c r="IT25" i="5"/>
  <c r="IU25" i="5"/>
  <c r="IV25" i="5"/>
  <c r="IW25" i="5"/>
  <c r="IX25" i="5"/>
  <c r="IY25" i="5"/>
  <c r="IZ25" i="5"/>
  <c r="JA25" i="5"/>
  <c r="JB25" i="5"/>
  <c r="JC25" i="5"/>
  <c r="JD25" i="5"/>
  <c r="JE25" i="5"/>
  <c r="JF25" i="5"/>
  <c r="JG25" i="5"/>
  <c r="JH25" i="5"/>
  <c r="JI25" i="5"/>
  <c r="JJ25" i="5"/>
  <c r="JK25" i="5"/>
  <c r="JL25" i="5"/>
  <c r="JM25" i="5"/>
  <c r="JN25" i="5"/>
  <c r="JO25" i="5"/>
  <c r="JP25" i="5"/>
  <c r="JQ25" i="5"/>
  <c r="JR25" i="5"/>
  <c r="JS25" i="5"/>
  <c r="JT25" i="5"/>
  <c r="JU25" i="5"/>
  <c r="JV25" i="5"/>
  <c r="JW25" i="5"/>
  <c r="JX25" i="5"/>
  <c r="JY25" i="5"/>
  <c r="JZ25" i="5"/>
  <c r="KA25" i="5"/>
  <c r="KB25" i="5"/>
  <c r="KC25" i="5"/>
  <c r="KD25" i="5"/>
  <c r="KE25" i="5"/>
  <c r="KF25" i="5"/>
  <c r="KG25" i="5"/>
  <c r="KH25" i="5"/>
  <c r="KI25" i="5"/>
  <c r="KJ25" i="5"/>
  <c r="KK25" i="5"/>
  <c r="KL25" i="5"/>
  <c r="KM25" i="5"/>
  <c r="KN25" i="5"/>
  <c r="KO25" i="5"/>
  <c r="KP25" i="5"/>
  <c r="KQ25" i="5"/>
  <c r="KR25" i="5"/>
  <c r="KS25" i="5"/>
  <c r="KT25" i="5"/>
  <c r="KU25" i="5"/>
  <c r="KV25" i="5"/>
  <c r="KW25" i="5"/>
  <c r="KX25" i="5"/>
  <c r="KY25" i="5"/>
  <c r="KZ25" i="5"/>
  <c r="LA25" i="5"/>
  <c r="LB25" i="5"/>
  <c r="LC25" i="5"/>
  <c r="LD25" i="5"/>
  <c r="LE25" i="5"/>
  <c r="LF25" i="5"/>
  <c r="LG25" i="5"/>
  <c r="LH25" i="5"/>
  <c r="LI25" i="5"/>
  <c r="LJ25" i="5"/>
  <c r="LK25" i="5"/>
  <c r="LL25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P26" i="5"/>
  <c r="CQ26" i="5"/>
  <c r="CR26" i="5"/>
  <c r="CS26" i="5"/>
  <c r="CT26" i="5"/>
  <c r="CU26" i="5"/>
  <c r="CV26" i="5"/>
  <c r="CW26" i="5"/>
  <c r="CX26" i="5"/>
  <c r="CY26" i="5"/>
  <c r="CZ26" i="5"/>
  <c r="DA26" i="5"/>
  <c r="DB26" i="5"/>
  <c r="DC26" i="5"/>
  <c r="DD26" i="5"/>
  <c r="DE26" i="5"/>
  <c r="DF26" i="5"/>
  <c r="DG26" i="5"/>
  <c r="DH26" i="5"/>
  <c r="DI26" i="5"/>
  <c r="DJ26" i="5"/>
  <c r="DK26" i="5"/>
  <c r="DL26" i="5"/>
  <c r="DM26" i="5"/>
  <c r="DN26" i="5"/>
  <c r="DO26" i="5"/>
  <c r="DP26" i="5"/>
  <c r="DQ26" i="5"/>
  <c r="DR26" i="5"/>
  <c r="DS26" i="5"/>
  <c r="DT26" i="5"/>
  <c r="DU26" i="5"/>
  <c r="DV26" i="5"/>
  <c r="DW26" i="5"/>
  <c r="DX26" i="5"/>
  <c r="DY26" i="5"/>
  <c r="DZ26" i="5"/>
  <c r="EA26" i="5"/>
  <c r="EB26" i="5"/>
  <c r="EC26" i="5"/>
  <c r="ED26" i="5"/>
  <c r="EE26" i="5"/>
  <c r="EF26" i="5"/>
  <c r="EG26" i="5"/>
  <c r="EH26" i="5"/>
  <c r="EI26" i="5"/>
  <c r="EJ26" i="5"/>
  <c r="EK26" i="5"/>
  <c r="EL26" i="5"/>
  <c r="EM26" i="5"/>
  <c r="EN26" i="5"/>
  <c r="EO26" i="5"/>
  <c r="EP26" i="5"/>
  <c r="EQ26" i="5"/>
  <c r="ER26" i="5"/>
  <c r="ES26" i="5"/>
  <c r="ET26" i="5"/>
  <c r="EU26" i="5"/>
  <c r="EV26" i="5"/>
  <c r="EW26" i="5"/>
  <c r="EX26" i="5"/>
  <c r="EY26" i="5"/>
  <c r="EZ26" i="5"/>
  <c r="FA26" i="5"/>
  <c r="FB26" i="5"/>
  <c r="FC26" i="5"/>
  <c r="FD26" i="5"/>
  <c r="FE26" i="5"/>
  <c r="FF26" i="5"/>
  <c r="FG26" i="5"/>
  <c r="FH26" i="5"/>
  <c r="FI26" i="5"/>
  <c r="FJ26" i="5"/>
  <c r="FK26" i="5"/>
  <c r="FL26" i="5"/>
  <c r="FM26" i="5"/>
  <c r="FN26" i="5"/>
  <c r="FO26" i="5"/>
  <c r="FP26" i="5"/>
  <c r="FQ26" i="5"/>
  <c r="FR26" i="5"/>
  <c r="FS26" i="5"/>
  <c r="FT26" i="5"/>
  <c r="FU26" i="5"/>
  <c r="FV26" i="5"/>
  <c r="FW26" i="5"/>
  <c r="FX26" i="5"/>
  <c r="FY26" i="5"/>
  <c r="FZ26" i="5"/>
  <c r="GA26" i="5"/>
  <c r="GB26" i="5"/>
  <c r="GC26" i="5"/>
  <c r="GD26" i="5"/>
  <c r="GE26" i="5"/>
  <c r="GF26" i="5"/>
  <c r="GG26" i="5"/>
  <c r="GH26" i="5"/>
  <c r="GI26" i="5"/>
  <c r="GJ26" i="5"/>
  <c r="GK26" i="5"/>
  <c r="GL26" i="5"/>
  <c r="GM26" i="5"/>
  <c r="GN26" i="5"/>
  <c r="GO26" i="5"/>
  <c r="GP26" i="5"/>
  <c r="GQ26" i="5"/>
  <c r="GR26" i="5"/>
  <c r="GS26" i="5"/>
  <c r="GT26" i="5"/>
  <c r="GU26" i="5"/>
  <c r="GV26" i="5"/>
  <c r="GW26" i="5"/>
  <c r="GX26" i="5"/>
  <c r="GY26" i="5"/>
  <c r="HA26" i="5"/>
  <c r="HB26" i="5"/>
  <c r="HC26" i="5"/>
  <c r="HD26" i="5"/>
  <c r="HE26" i="5"/>
  <c r="HF26" i="5"/>
  <c r="HG26" i="5"/>
  <c r="HH26" i="5"/>
  <c r="HI26" i="5"/>
  <c r="HJ26" i="5"/>
  <c r="HK26" i="5"/>
  <c r="HL26" i="5"/>
  <c r="HM26" i="5"/>
  <c r="HN26" i="5"/>
  <c r="HO26" i="5"/>
  <c r="HP26" i="5"/>
  <c r="HQ26" i="5"/>
  <c r="HR26" i="5"/>
  <c r="HS26" i="5"/>
  <c r="HT26" i="5"/>
  <c r="HU26" i="5"/>
  <c r="HV26" i="5"/>
  <c r="HW26" i="5"/>
  <c r="HX26" i="5"/>
  <c r="HY26" i="5"/>
  <c r="HZ26" i="5"/>
  <c r="IA26" i="5"/>
  <c r="IB26" i="5"/>
  <c r="IC26" i="5"/>
  <c r="ID26" i="5"/>
  <c r="IE26" i="5"/>
  <c r="IF26" i="5"/>
  <c r="IG26" i="5"/>
  <c r="IH26" i="5"/>
  <c r="II26" i="5"/>
  <c r="IJ26" i="5"/>
  <c r="IK26" i="5"/>
  <c r="IL26" i="5"/>
  <c r="IM26" i="5"/>
  <c r="IN26" i="5"/>
  <c r="IO26" i="5"/>
  <c r="IP26" i="5"/>
  <c r="IQ26" i="5"/>
  <c r="IR26" i="5"/>
  <c r="IS26" i="5"/>
  <c r="IT26" i="5"/>
  <c r="IU26" i="5"/>
  <c r="IV26" i="5"/>
  <c r="IW26" i="5"/>
  <c r="IX26" i="5"/>
  <c r="IY26" i="5"/>
  <c r="IZ26" i="5"/>
  <c r="JA26" i="5"/>
  <c r="JB26" i="5"/>
  <c r="JC26" i="5"/>
  <c r="JD26" i="5"/>
  <c r="JE26" i="5"/>
  <c r="JF26" i="5"/>
  <c r="JG26" i="5"/>
  <c r="JH26" i="5"/>
  <c r="JI26" i="5"/>
  <c r="JJ26" i="5"/>
  <c r="JK26" i="5"/>
  <c r="JL26" i="5"/>
  <c r="JM26" i="5"/>
  <c r="JN26" i="5"/>
  <c r="JO26" i="5"/>
  <c r="JP26" i="5"/>
  <c r="JQ26" i="5"/>
  <c r="JR26" i="5"/>
  <c r="JS26" i="5"/>
  <c r="JT26" i="5"/>
  <c r="JU26" i="5"/>
  <c r="JV26" i="5"/>
  <c r="JW26" i="5"/>
  <c r="JX26" i="5"/>
  <c r="JY26" i="5"/>
  <c r="JZ26" i="5"/>
  <c r="KA26" i="5"/>
  <c r="KB26" i="5"/>
  <c r="KC26" i="5"/>
  <c r="KD26" i="5"/>
  <c r="KE26" i="5"/>
  <c r="KF26" i="5"/>
  <c r="KG26" i="5"/>
  <c r="KH26" i="5"/>
  <c r="KI26" i="5"/>
  <c r="KJ26" i="5"/>
  <c r="KK26" i="5"/>
  <c r="KL26" i="5"/>
  <c r="KM26" i="5"/>
  <c r="KN26" i="5"/>
  <c r="KO26" i="5"/>
  <c r="KP26" i="5"/>
  <c r="KQ26" i="5"/>
  <c r="KR26" i="5"/>
  <c r="KS26" i="5"/>
  <c r="KT26" i="5"/>
  <c r="KU26" i="5"/>
  <c r="KV26" i="5"/>
  <c r="KW26" i="5"/>
  <c r="KX26" i="5"/>
  <c r="KY26" i="5"/>
  <c r="KZ26" i="5"/>
  <c r="LA26" i="5"/>
  <c r="LB26" i="5"/>
  <c r="LC26" i="5"/>
  <c r="LD26" i="5"/>
  <c r="LE26" i="5"/>
  <c r="LF26" i="5"/>
  <c r="LG26" i="5"/>
  <c r="LH26" i="5"/>
  <c r="LI26" i="5"/>
  <c r="LJ26" i="5"/>
  <c r="LK26" i="5"/>
  <c r="LL26" i="5"/>
  <c r="B27" i="5"/>
  <c r="B31" i="5" s="1"/>
  <c r="C27" i="5"/>
  <c r="C31" i="5" s="1"/>
  <c r="D27" i="5"/>
  <c r="D31" i="5" s="1"/>
  <c r="E27" i="5"/>
  <c r="F27" i="5"/>
  <c r="F31" i="5" s="1"/>
  <c r="G27" i="5"/>
  <c r="G31" i="5" s="1"/>
  <c r="H27" i="5"/>
  <c r="H31" i="5" s="1"/>
  <c r="I27" i="5"/>
  <c r="I31" i="5" s="1"/>
  <c r="J27" i="5"/>
  <c r="J31" i="5" s="1"/>
  <c r="K27" i="5"/>
  <c r="K31" i="5" s="1"/>
  <c r="L27" i="5"/>
  <c r="L31" i="5" s="1"/>
  <c r="M27" i="5"/>
  <c r="M31" i="5" s="1"/>
  <c r="N27" i="5"/>
  <c r="N31" i="5" s="1"/>
  <c r="O27" i="5"/>
  <c r="O31" i="5" s="1"/>
  <c r="P27" i="5"/>
  <c r="P31" i="5" s="1"/>
  <c r="Q27" i="5"/>
  <c r="Q31" i="5" s="1"/>
  <c r="R27" i="5"/>
  <c r="R31" i="5" s="1"/>
  <c r="S27" i="5"/>
  <c r="S31" i="5" s="1"/>
  <c r="T27" i="5"/>
  <c r="T31" i="5" s="1"/>
  <c r="U27" i="5"/>
  <c r="U31" i="5" s="1"/>
  <c r="V27" i="5"/>
  <c r="V31" i="5" s="1"/>
  <c r="W27" i="5"/>
  <c r="W31" i="5" s="1"/>
  <c r="X27" i="5"/>
  <c r="X31" i="5" s="1"/>
  <c r="Y27" i="5"/>
  <c r="Y31" i="5" s="1"/>
  <c r="Z27" i="5"/>
  <c r="Z31" i="5" s="1"/>
  <c r="AA27" i="5"/>
  <c r="AA31" i="5" s="1"/>
  <c r="AB27" i="5"/>
  <c r="AB31" i="5" s="1"/>
  <c r="AC27" i="5"/>
  <c r="AC31" i="5" s="1"/>
  <c r="AD27" i="5"/>
  <c r="AD31" i="5" s="1"/>
  <c r="AE27" i="5"/>
  <c r="AE31" i="5" s="1"/>
  <c r="AF27" i="5"/>
  <c r="AF31" i="5" s="1"/>
  <c r="AG27" i="5"/>
  <c r="AG31" i="5" s="1"/>
  <c r="AH27" i="5"/>
  <c r="AH31" i="5" s="1"/>
  <c r="AI27" i="5"/>
  <c r="AI31" i="5" s="1"/>
  <c r="AJ27" i="5"/>
  <c r="AJ31" i="5" s="1"/>
  <c r="AK27" i="5"/>
  <c r="AK31" i="5" s="1"/>
  <c r="AL27" i="5"/>
  <c r="AL31" i="5" s="1"/>
  <c r="AM27" i="5"/>
  <c r="AM31" i="5" s="1"/>
  <c r="AN27" i="5"/>
  <c r="AN31" i="5" s="1"/>
  <c r="AO27" i="5"/>
  <c r="AO31" i="5" s="1"/>
  <c r="AP27" i="5"/>
  <c r="AP31" i="5" s="1"/>
  <c r="AQ27" i="5"/>
  <c r="AQ31" i="5" s="1"/>
  <c r="AR27" i="5"/>
  <c r="AR31" i="5" s="1"/>
  <c r="AS27" i="5"/>
  <c r="AS31" i="5" s="1"/>
  <c r="AT27" i="5"/>
  <c r="AT31" i="5" s="1"/>
  <c r="AU27" i="5"/>
  <c r="AU31" i="5" s="1"/>
  <c r="AV27" i="5"/>
  <c r="AV31" i="5" s="1"/>
  <c r="AW27" i="5"/>
  <c r="AW31" i="5" s="1"/>
  <c r="AX27" i="5"/>
  <c r="AX31" i="5" s="1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K31" i="5" s="1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P27" i="5"/>
  <c r="CQ27" i="5"/>
  <c r="CR27" i="5"/>
  <c r="CS27" i="5"/>
  <c r="CT27" i="5"/>
  <c r="CU27" i="5"/>
  <c r="CV27" i="5"/>
  <c r="CW27" i="5"/>
  <c r="CX27" i="5"/>
  <c r="CY27" i="5"/>
  <c r="CZ27" i="5"/>
  <c r="DA27" i="5"/>
  <c r="DB27" i="5"/>
  <c r="DC27" i="5"/>
  <c r="DD27" i="5"/>
  <c r="DE27" i="5"/>
  <c r="DF27" i="5"/>
  <c r="DG27" i="5"/>
  <c r="DH27" i="5"/>
  <c r="DI27" i="5"/>
  <c r="DJ27" i="5"/>
  <c r="DK27" i="5"/>
  <c r="DL27" i="5"/>
  <c r="DM27" i="5"/>
  <c r="DN27" i="5"/>
  <c r="DO27" i="5"/>
  <c r="DP27" i="5"/>
  <c r="DQ27" i="5"/>
  <c r="DR27" i="5"/>
  <c r="DS27" i="5"/>
  <c r="DT27" i="5"/>
  <c r="DU27" i="5"/>
  <c r="DV27" i="5"/>
  <c r="DW27" i="5"/>
  <c r="DX27" i="5"/>
  <c r="DY27" i="5"/>
  <c r="DZ27" i="5"/>
  <c r="EA27" i="5"/>
  <c r="EB27" i="5"/>
  <c r="EC27" i="5"/>
  <c r="ED27" i="5"/>
  <c r="EE27" i="5"/>
  <c r="EF27" i="5"/>
  <c r="EG27" i="5"/>
  <c r="EH27" i="5"/>
  <c r="EI27" i="5"/>
  <c r="EJ27" i="5"/>
  <c r="EK27" i="5"/>
  <c r="EL27" i="5"/>
  <c r="EM27" i="5"/>
  <c r="EN27" i="5"/>
  <c r="EO27" i="5"/>
  <c r="EP27" i="5"/>
  <c r="EQ27" i="5"/>
  <c r="ER27" i="5"/>
  <c r="ES27" i="5"/>
  <c r="ET27" i="5"/>
  <c r="EU27" i="5"/>
  <c r="EV27" i="5"/>
  <c r="EW27" i="5"/>
  <c r="EX27" i="5"/>
  <c r="EY27" i="5"/>
  <c r="EZ27" i="5"/>
  <c r="FA27" i="5"/>
  <c r="FB27" i="5"/>
  <c r="FC27" i="5"/>
  <c r="FD27" i="5"/>
  <c r="FE27" i="5"/>
  <c r="FF27" i="5"/>
  <c r="FG27" i="5"/>
  <c r="FH27" i="5"/>
  <c r="FI27" i="5"/>
  <c r="FJ27" i="5"/>
  <c r="FK27" i="5"/>
  <c r="FL27" i="5"/>
  <c r="FM27" i="5"/>
  <c r="FN27" i="5"/>
  <c r="FO27" i="5"/>
  <c r="FP27" i="5"/>
  <c r="FQ27" i="5"/>
  <c r="FR27" i="5"/>
  <c r="FS27" i="5"/>
  <c r="FT27" i="5"/>
  <c r="FU27" i="5"/>
  <c r="FV27" i="5"/>
  <c r="FW27" i="5"/>
  <c r="FX27" i="5"/>
  <c r="FY27" i="5"/>
  <c r="FZ27" i="5"/>
  <c r="GA27" i="5"/>
  <c r="GB27" i="5"/>
  <c r="GC27" i="5"/>
  <c r="GD27" i="5"/>
  <c r="GE27" i="5"/>
  <c r="GF27" i="5"/>
  <c r="GG27" i="5"/>
  <c r="GH27" i="5"/>
  <c r="GI27" i="5"/>
  <c r="GJ27" i="5"/>
  <c r="GK27" i="5"/>
  <c r="GL27" i="5"/>
  <c r="GM27" i="5"/>
  <c r="GN27" i="5"/>
  <c r="GO27" i="5"/>
  <c r="GP27" i="5"/>
  <c r="GQ27" i="5"/>
  <c r="GR27" i="5"/>
  <c r="GS27" i="5"/>
  <c r="GT27" i="5"/>
  <c r="GU27" i="5"/>
  <c r="GV27" i="5"/>
  <c r="GW27" i="5"/>
  <c r="GX27" i="5"/>
  <c r="GY27" i="5"/>
  <c r="GZ27" i="5"/>
  <c r="HA27" i="5"/>
  <c r="HB27" i="5"/>
  <c r="HC27" i="5"/>
  <c r="HD27" i="5"/>
  <c r="HE27" i="5"/>
  <c r="HF27" i="5"/>
  <c r="HG27" i="5"/>
  <c r="HH27" i="5"/>
  <c r="HI27" i="5"/>
  <c r="HJ27" i="5"/>
  <c r="HK27" i="5"/>
  <c r="HL27" i="5"/>
  <c r="HM27" i="5"/>
  <c r="HN27" i="5"/>
  <c r="HO27" i="5"/>
  <c r="HP27" i="5"/>
  <c r="HQ27" i="5"/>
  <c r="HR27" i="5"/>
  <c r="HS27" i="5"/>
  <c r="HT27" i="5"/>
  <c r="HU27" i="5"/>
  <c r="HV27" i="5"/>
  <c r="HW27" i="5"/>
  <c r="HX27" i="5"/>
  <c r="HY27" i="5"/>
  <c r="HZ27" i="5"/>
  <c r="IA27" i="5"/>
  <c r="IB27" i="5"/>
  <c r="IC27" i="5"/>
  <c r="ID27" i="5"/>
  <c r="IE27" i="5"/>
  <c r="IF27" i="5"/>
  <c r="IG27" i="5"/>
  <c r="IH27" i="5"/>
  <c r="II27" i="5"/>
  <c r="IJ27" i="5"/>
  <c r="IK27" i="5"/>
  <c r="IL27" i="5"/>
  <c r="IM27" i="5"/>
  <c r="IN27" i="5"/>
  <c r="IO27" i="5"/>
  <c r="IP27" i="5"/>
  <c r="IQ27" i="5"/>
  <c r="IR27" i="5"/>
  <c r="IS27" i="5"/>
  <c r="IT27" i="5"/>
  <c r="IU27" i="5"/>
  <c r="IV27" i="5"/>
  <c r="IW27" i="5"/>
  <c r="IX27" i="5"/>
  <c r="IY27" i="5"/>
  <c r="IZ27" i="5"/>
  <c r="JA27" i="5"/>
  <c r="JB27" i="5"/>
  <c r="JC27" i="5"/>
  <c r="JD27" i="5"/>
  <c r="JE27" i="5"/>
  <c r="JF27" i="5"/>
  <c r="JG27" i="5"/>
  <c r="JH27" i="5"/>
  <c r="JI27" i="5"/>
  <c r="JJ27" i="5"/>
  <c r="JK27" i="5"/>
  <c r="JL27" i="5"/>
  <c r="JM27" i="5"/>
  <c r="JN27" i="5"/>
  <c r="JO27" i="5"/>
  <c r="JP27" i="5"/>
  <c r="JQ27" i="5"/>
  <c r="JR27" i="5"/>
  <c r="JS27" i="5"/>
  <c r="JT27" i="5"/>
  <c r="JU27" i="5"/>
  <c r="JV27" i="5"/>
  <c r="JW27" i="5"/>
  <c r="JX27" i="5"/>
  <c r="JY27" i="5"/>
  <c r="JZ27" i="5"/>
  <c r="KA27" i="5"/>
  <c r="KB27" i="5"/>
  <c r="KC27" i="5"/>
  <c r="KD27" i="5"/>
  <c r="KE27" i="5"/>
  <c r="KF27" i="5"/>
  <c r="KG27" i="5"/>
  <c r="KH27" i="5"/>
  <c r="KI27" i="5"/>
  <c r="KJ27" i="5"/>
  <c r="KK27" i="5"/>
  <c r="KL27" i="5"/>
  <c r="KM27" i="5"/>
  <c r="KN27" i="5"/>
  <c r="KO27" i="5"/>
  <c r="KP27" i="5"/>
  <c r="KQ27" i="5"/>
  <c r="KR27" i="5"/>
  <c r="KS27" i="5"/>
  <c r="KT27" i="5"/>
  <c r="KU27" i="5"/>
  <c r="KV27" i="5"/>
  <c r="KW27" i="5"/>
  <c r="KX27" i="5"/>
  <c r="KY27" i="5"/>
  <c r="KZ27" i="5"/>
  <c r="LA27" i="5"/>
  <c r="LB27" i="5"/>
  <c r="LC27" i="5"/>
  <c r="LD27" i="5"/>
  <c r="LE27" i="5"/>
  <c r="LF27" i="5"/>
  <c r="LG27" i="5"/>
  <c r="LH27" i="5"/>
  <c r="LI27" i="5"/>
  <c r="LJ27" i="5"/>
  <c r="LK27" i="5"/>
  <c r="LL27" i="5"/>
  <c r="E31" i="5"/>
  <c r="C5" i="4"/>
  <c r="B6" i="4"/>
  <c r="B8" i="4"/>
  <c r="GS14" i="4"/>
  <c r="GT14" i="4"/>
  <c r="GT19" i="4" s="1"/>
  <c r="GU14" i="4"/>
  <c r="GV14" i="4"/>
  <c r="GW14" i="4"/>
  <c r="GX14" i="4"/>
  <c r="GY14" i="4"/>
  <c r="GZ14" i="4"/>
  <c r="HA14" i="4"/>
  <c r="HB14" i="4"/>
  <c r="HC14" i="4"/>
  <c r="HD14" i="4"/>
  <c r="HE14" i="4"/>
  <c r="HF14" i="4"/>
  <c r="HG14" i="4"/>
  <c r="HH14" i="4"/>
  <c r="HI14" i="4"/>
  <c r="HJ14" i="4"/>
  <c r="HK14" i="4"/>
  <c r="HL14" i="4"/>
  <c r="HM14" i="4"/>
  <c r="HN14" i="4"/>
  <c r="HO14" i="4"/>
  <c r="HP14" i="4"/>
  <c r="HQ14" i="4"/>
  <c r="HR14" i="4"/>
  <c r="HS14" i="4"/>
  <c r="HT14" i="4"/>
  <c r="HU14" i="4"/>
  <c r="HV14" i="4"/>
  <c r="HV19" i="4" s="1"/>
  <c r="HW14" i="4"/>
  <c r="HX14" i="4"/>
  <c r="HY14" i="4"/>
  <c r="HZ14" i="4"/>
  <c r="IA14" i="4"/>
  <c r="IB14" i="4"/>
  <c r="IC14" i="4"/>
  <c r="ID14" i="4"/>
  <c r="IE14" i="4"/>
  <c r="IF14" i="4"/>
  <c r="IG14" i="4"/>
  <c r="IH14" i="4"/>
  <c r="II14" i="4"/>
  <c r="IJ14" i="4"/>
  <c r="IK14" i="4"/>
  <c r="IL14" i="4"/>
  <c r="IL19" i="4" s="1"/>
  <c r="IM14" i="4"/>
  <c r="IN14" i="4"/>
  <c r="IO14" i="4"/>
  <c r="IP14" i="4"/>
  <c r="IQ14" i="4"/>
  <c r="IR14" i="4"/>
  <c r="IS14" i="4"/>
  <c r="IT14" i="4"/>
  <c r="IU14" i="4"/>
  <c r="IU19" i="4" s="1"/>
  <c r="IV14" i="4"/>
  <c r="IW14" i="4"/>
  <c r="IX14" i="4"/>
  <c r="IY14" i="4"/>
  <c r="IZ14" i="4"/>
  <c r="JA14" i="4"/>
  <c r="JB14" i="4"/>
  <c r="JC14" i="4"/>
  <c r="JD14" i="4"/>
  <c r="JE14" i="4"/>
  <c r="JF14" i="4"/>
  <c r="JF19" i="4" s="1"/>
  <c r="JG14" i="4"/>
  <c r="JH14" i="4"/>
  <c r="JI14" i="4"/>
  <c r="JJ14" i="4"/>
  <c r="JJ19" i="4" s="1"/>
  <c r="JK14" i="4"/>
  <c r="JL14" i="4"/>
  <c r="JM14" i="4"/>
  <c r="JN14" i="4"/>
  <c r="JO14" i="4"/>
  <c r="JP14" i="4"/>
  <c r="JQ14" i="4"/>
  <c r="JR14" i="4"/>
  <c r="JS14" i="4"/>
  <c r="JT14" i="4"/>
  <c r="JU14" i="4"/>
  <c r="JV14" i="4"/>
  <c r="JW14" i="4"/>
  <c r="JX14" i="4"/>
  <c r="JY14" i="4"/>
  <c r="JZ14" i="4"/>
  <c r="JZ19" i="4" s="1"/>
  <c r="KA14" i="4"/>
  <c r="KB14" i="4"/>
  <c r="KC14" i="4"/>
  <c r="KD14" i="4"/>
  <c r="KE14" i="4"/>
  <c r="KF14" i="4"/>
  <c r="KG14" i="4"/>
  <c r="KH14" i="4"/>
  <c r="KI14" i="4"/>
  <c r="KJ14" i="4"/>
  <c r="KK14" i="4"/>
  <c r="KL14" i="4"/>
  <c r="KM14" i="4"/>
  <c r="KN14" i="4"/>
  <c r="KO14" i="4"/>
  <c r="KP14" i="4"/>
  <c r="KQ14" i="4"/>
  <c r="KR14" i="4"/>
  <c r="KS14" i="4"/>
  <c r="KT14" i="4"/>
  <c r="KU14" i="4"/>
  <c r="KV14" i="4"/>
  <c r="KW14" i="4"/>
  <c r="KX14" i="4"/>
  <c r="KY14" i="4"/>
  <c r="KZ14" i="4"/>
  <c r="LA14" i="4"/>
  <c r="LB14" i="4"/>
  <c r="LC14" i="4"/>
  <c r="LD14" i="4"/>
  <c r="LE14" i="4"/>
  <c r="LF14" i="4"/>
  <c r="LG14" i="4"/>
  <c r="LH14" i="4"/>
  <c r="LI14" i="4"/>
  <c r="LJ14" i="4"/>
  <c r="LK14" i="4"/>
  <c r="LL14" i="4"/>
  <c r="LM14" i="4"/>
  <c r="LN14" i="4"/>
  <c r="LO14" i="4"/>
  <c r="LP14" i="4"/>
  <c r="LQ14" i="4"/>
  <c r="LR14" i="4"/>
  <c r="LR19" i="4" s="1"/>
  <c r="LS14" i="4"/>
  <c r="LT14" i="4"/>
  <c r="LU14" i="4"/>
  <c r="LV14" i="4"/>
  <c r="LV19" i="4" s="1"/>
  <c r="LW14" i="4"/>
  <c r="LX14" i="4"/>
  <c r="LY14" i="4"/>
  <c r="LZ14" i="4"/>
  <c r="MA14" i="4"/>
  <c r="MB14" i="4"/>
  <c r="MC14" i="4"/>
  <c r="MD14" i="4"/>
  <c r="ME14" i="4"/>
  <c r="MF14" i="4"/>
  <c r="MG14" i="4"/>
  <c r="MH14" i="4"/>
  <c r="MI14" i="4"/>
  <c r="MJ14" i="4"/>
  <c r="MK14" i="4"/>
  <c r="ML14" i="4"/>
  <c r="MM14" i="4"/>
  <c r="MN14" i="4"/>
  <c r="MO14" i="4"/>
  <c r="MP14" i="4"/>
  <c r="B15" i="4"/>
  <c r="B19" i="4" s="1"/>
  <c r="C15" i="4"/>
  <c r="C19" i="4" s="1"/>
  <c r="D15" i="4"/>
  <c r="D19" i="4" s="1"/>
  <c r="E15" i="4"/>
  <c r="E19" i="4" s="1"/>
  <c r="F15" i="4"/>
  <c r="F19" i="4" s="1"/>
  <c r="G15" i="4"/>
  <c r="G19" i="4" s="1"/>
  <c r="H15" i="4"/>
  <c r="H19" i="4" s="1"/>
  <c r="I15" i="4"/>
  <c r="I19" i="4" s="1"/>
  <c r="J15" i="4"/>
  <c r="J19" i="4" s="1"/>
  <c r="K15" i="4"/>
  <c r="K19" i="4" s="1"/>
  <c r="L15" i="4"/>
  <c r="L19" i="4" s="1"/>
  <c r="M15" i="4"/>
  <c r="N15" i="4"/>
  <c r="O15" i="4"/>
  <c r="O19" i="4" s="1"/>
  <c r="P15" i="4"/>
  <c r="P19" i="4" s="1"/>
  <c r="Q15" i="4"/>
  <c r="Q19" i="4" s="1"/>
  <c r="R15" i="4"/>
  <c r="R19" i="4" s="1"/>
  <c r="S15" i="4"/>
  <c r="S19" i="4" s="1"/>
  <c r="T15" i="4"/>
  <c r="T19" i="4" s="1"/>
  <c r="U15" i="4"/>
  <c r="U19" i="4" s="1"/>
  <c r="V15" i="4"/>
  <c r="V19" i="4" s="1"/>
  <c r="W15" i="4"/>
  <c r="W19" i="4" s="1"/>
  <c r="X15" i="4"/>
  <c r="X19" i="4" s="1"/>
  <c r="Y15" i="4"/>
  <c r="Z15" i="4"/>
  <c r="Z19" i="4" s="1"/>
  <c r="AA15" i="4"/>
  <c r="AA19" i="4" s="1"/>
  <c r="AB15" i="4"/>
  <c r="AB19" i="4" s="1"/>
  <c r="AC15" i="4"/>
  <c r="AC19" i="4" s="1"/>
  <c r="AD15" i="4"/>
  <c r="AD19" i="4" s="1"/>
  <c r="AE15" i="4"/>
  <c r="AE19" i="4" s="1"/>
  <c r="AF15" i="4"/>
  <c r="AF19" i="4" s="1"/>
  <c r="AG15" i="4"/>
  <c r="AH15" i="4"/>
  <c r="AH19" i="4" s="1"/>
  <c r="AI15" i="4"/>
  <c r="AI19" i="4" s="1"/>
  <c r="AJ15" i="4"/>
  <c r="AJ19" i="4" s="1"/>
  <c r="AK15" i="4"/>
  <c r="AK19" i="4" s="1"/>
  <c r="AL15" i="4"/>
  <c r="AL19" i="4" s="1"/>
  <c r="AM15" i="4"/>
  <c r="AM19" i="4" s="1"/>
  <c r="AN15" i="4"/>
  <c r="AN19" i="4" s="1"/>
  <c r="AO15" i="4"/>
  <c r="AO19" i="4" s="1"/>
  <c r="AP15" i="4"/>
  <c r="AP19" i="4" s="1"/>
  <c r="AQ15" i="4"/>
  <c r="AQ19" i="4" s="1"/>
  <c r="AR15" i="4"/>
  <c r="AR19" i="4" s="1"/>
  <c r="AS15" i="4"/>
  <c r="AT15" i="4"/>
  <c r="AU15" i="4"/>
  <c r="AU19" i="4" s="1"/>
  <c r="AV15" i="4"/>
  <c r="AV19" i="4" s="1"/>
  <c r="AW15" i="4"/>
  <c r="AW19" i="4" s="1"/>
  <c r="AX15" i="4"/>
  <c r="AX19" i="4" s="1"/>
  <c r="AY15" i="4"/>
  <c r="AZ15" i="4"/>
  <c r="AZ19" i="4" s="1"/>
  <c r="BA15" i="4"/>
  <c r="BA19" i="4" s="1"/>
  <c r="BB15" i="4"/>
  <c r="BB19" i="4" s="1"/>
  <c r="BC15" i="4"/>
  <c r="BC19" i="4" s="1"/>
  <c r="BD15" i="4"/>
  <c r="BD19" i="4" s="1"/>
  <c r="BE15" i="4"/>
  <c r="BE19" i="4" s="1"/>
  <c r="BF15" i="4"/>
  <c r="BF19" i="4" s="1"/>
  <c r="BG15" i="4"/>
  <c r="BG19" i="4" s="1"/>
  <c r="BH15" i="4"/>
  <c r="BH19" i="4" s="1"/>
  <c r="BI15" i="4"/>
  <c r="BJ15" i="4"/>
  <c r="BJ19" i="4" s="1"/>
  <c r="BK15" i="4"/>
  <c r="BK19" i="4" s="1"/>
  <c r="BL15" i="4"/>
  <c r="BL19" i="4" s="1"/>
  <c r="BM15" i="4"/>
  <c r="BM19" i="4" s="1"/>
  <c r="BN15" i="4"/>
  <c r="BN19" i="4" s="1"/>
  <c r="BO15" i="4"/>
  <c r="BO19" i="4" s="1"/>
  <c r="BP15" i="4"/>
  <c r="BP19" i="4" s="1"/>
  <c r="BQ15" i="4"/>
  <c r="BQ19" i="4" s="1"/>
  <c r="BR15" i="4"/>
  <c r="BR19" i="4" s="1"/>
  <c r="BS15" i="4"/>
  <c r="BS19" i="4" s="1"/>
  <c r="BT15" i="4"/>
  <c r="BT19" i="4" s="1"/>
  <c r="BU15" i="4"/>
  <c r="BU19" i="4" s="1"/>
  <c r="BV15" i="4"/>
  <c r="BV19" i="4" s="1"/>
  <c r="BW15" i="4"/>
  <c r="BW19" i="4" s="1"/>
  <c r="BX15" i="4"/>
  <c r="BX19" i="4" s="1"/>
  <c r="BY15" i="4"/>
  <c r="BZ15" i="4"/>
  <c r="BZ19" i="4" s="1"/>
  <c r="CA15" i="4"/>
  <c r="CA19" i="4" s="1"/>
  <c r="CB15" i="4"/>
  <c r="CB19" i="4" s="1"/>
  <c r="CC15" i="4"/>
  <c r="CC19" i="4" s="1"/>
  <c r="CD15" i="4"/>
  <c r="CD19" i="4" s="1"/>
  <c r="CE15" i="4"/>
  <c r="CF15" i="4"/>
  <c r="CF19" i="4" s="1"/>
  <c r="CG15" i="4"/>
  <c r="CG19" i="4" s="1"/>
  <c r="CH15" i="4"/>
  <c r="CH19" i="4" s="1"/>
  <c r="CI15" i="4"/>
  <c r="CI19" i="4" s="1"/>
  <c r="CJ15" i="4"/>
  <c r="CJ19" i="4" s="1"/>
  <c r="CK15" i="4"/>
  <c r="CK19" i="4" s="1"/>
  <c r="CL15" i="4"/>
  <c r="CL19" i="4" s="1"/>
  <c r="CM15" i="4"/>
  <c r="CM19" i="4" s="1"/>
  <c r="CN15" i="4"/>
  <c r="CN19" i="4" s="1"/>
  <c r="CO15" i="4"/>
  <c r="CP15" i="4"/>
  <c r="CP19" i="4" s="1"/>
  <c r="CQ15" i="4"/>
  <c r="CQ19" i="4" s="1"/>
  <c r="CR15" i="4"/>
  <c r="CR19" i="4" s="1"/>
  <c r="CS15" i="4"/>
  <c r="CT15" i="4"/>
  <c r="CT19" i="4" s="1"/>
  <c r="CU15" i="4"/>
  <c r="CU19" i="4" s="1"/>
  <c r="CV15" i="4"/>
  <c r="CV19" i="4" s="1"/>
  <c r="CW15" i="4"/>
  <c r="CW19" i="4" s="1"/>
  <c r="CX15" i="4"/>
  <c r="CX19" i="4" s="1"/>
  <c r="CY15" i="4"/>
  <c r="CY19" i="4" s="1"/>
  <c r="CZ15" i="4"/>
  <c r="CZ19" i="4" s="1"/>
  <c r="DA15" i="4"/>
  <c r="DA19" i="4" s="1"/>
  <c r="DB15" i="4"/>
  <c r="DB19" i="4" s="1"/>
  <c r="DC15" i="4"/>
  <c r="DC19" i="4" s="1"/>
  <c r="DD15" i="4"/>
  <c r="DD19" i="4" s="1"/>
  <c r="DE15" i="4"/>
  <c r="DE19" i="4" s="1"/>
  <c r="DF15" i="4"/>
  <c r="DF19" i="4" s="1"/>
  <c r="DG15" i="4"/>
  <c r="DG19" i="4" s="1"/>
  <c r="DH15" i="4"/>
  <c r="DH19" i="4" s="1"/>
  <c r="DI15" i="4"/>
  <c r="DJ15" i="4"/>
  <c r="DJ19" i="4" s="1"/>
  <c r="DK15" i="4"/>
  <c r="DL15" i="4"/>
  <c r="DL19" i="4" s="1"/>
  <c r="DM15" i="4"/>
  <c r="DM19" i="4" s="1"/>
  <c r="DN15" i="4"/>
  <c r="DN19" i="4" s="1"/>
  <c r="DO15" i="4"/>
  <c r="DO19" i="4" s="1"/>
  <c r="DP15" i="4"/>
  <c r="DP19" i="4" s="1"/>
  <c r="DQ15" i="4"/>
  <c r="DR15" i="4"/>
  <c r="DS15" i="4"/>
  <c r="DS19" i="4" s="1"/>
  <c r="DT15" i="4"/>
  <c r="DT19" i="4" s="1"/>
  <c r="DU15" i="4"/>
  <c r="DU19" i="4" s="1"/>
  <c r="DV15" i="4"/>
  <c r="DV19" i="4" s="1"/>
  <c r="DW15" i="4"/>
  <c r="DW19" i="4" s="1"/>
  <c r="DX15" i="4"/>
  <c r="DX19" i="4" s="1"/>
  <c r="DY15" i="4"/>
  <c r="DY19" i="4" s="1"/>
  <c r="DZ15" i="4"/>
  <c r="DZ19" i="4" s="1"/>
  <c r="EA15" i="4"/>
  <c r="EA19" i="4" s="1"/>
  <c r="EB15" i="4"/>
  <c r="EB19" i="4" s="1"/>
  <c r="EC15" i="4"/>
  <c r="EC19" i="4" s="1"/>
  <c r="ED15" i="4"/>
  <c r="ED19" i="4" s="1"/>
  <c r="EE15" i="4"/>
  <c r="EE19" i="4" s="1"/>
  <c r="EF15" i="4"/>
  <c r="EF19" i="4" s="1"/>
  <c r="EG15" i="4"/>
  <c r="EH15" i="4"/>
  <c r="EH19" i="4" s="1"/>
  <c r="EI15" i="4"/>
  <c r="EI19" i="4" s="1"/>
  <c r="EJ15" i="4"/>
  <c r="EJ19" i="4" s="1"/>
  <c r="EK15" i="4"/>
  <c r="EK19" i="4" s="1"/>
  <c r="EL15" i="4"/>
  <c r="EL19" i="4" s="1"/>
  <c r="EM15" i="4"/>
  <c r="EM19" i="4" s="1"/>
  <c r="EN15" i="4"/>
  <c r="EN19" i="4" s="1"/>
  <c r="EO15" i="4"/>
  <c r="EP15" i="4"/>
  <c r="EP19" i="4" s="1"/>
  <c r="EQ15" i="4"/>
  <c r="EQ19" i="4" s="1"/>
  <c r="ER15" i="4"/>
  <c r="ER19" i="4" s="1"/>
  <c r="ES15" i="4"/>
  <c r="ES19" i="4" s="1"/>
  <c r="ET15" i="4"/>
  <c r="ET19" i="4" s="1"/>
  <c r="EU15" i="4"/>
  <c r="EU19" i="4" s="1"/>
  <c r="EV15" i="4"/>
  <c r="EV19" i="4" s="1"/>
  <c r="EW15" i="4"/>
  <c r="EW19" i="4" s="1"/>
  <c r="EX15" i="4"/>
  <c r="EX19" i="4" s="1"/>
  <c r="EY15" i="4"/>
  <c r="EY19" i="4" s="1"/>
  <c r="EZ15" i="4"/>
  <c r="EZ19" i="4" s="1"/>
  <c r="FA15" i="4"/>
  <c r="FA19" i="4" s="1"/>
  <c r="FB15" i="4"/>
  <c r="FC15" i="4"/>
  <c r="FC19" i="4" s="1"/>
  <c r="FD15" i="4"/>
  <c r="FD19" i="4" s="1"/>
  <c r="FE15" i="4"/>
  <c r="FE19" i="4" s="1"/>
  <c r="FF15" i="4"/>
  <c r="FF19" i="4" s="1"/>
  <c r="FG15" i="4"/>
  <c r="FG19" i="4" s="1"/>
  <c r="FH15" i="4"/>
  <c r="FH19" i="4" s="1"/>
  <c r="FI15" i="4"/>
  <c r="FI19" i="4" s="1"/>
  <c r="FJ15" i="4"/>
  <c r="FJ19" i="4" s="1"/>
  <c r="FK15" i="4"/>
  <c r="FK19" i="4" s="1"/>
  <c r="FL15" i="4"/>
  <c r="FL19" i="4" s="1"/>
  <c r="FM15" i="4"/>
  <c r="FM19" i="4" s="1"/>
  <c r="FN15" i="4"/>
  <c r="FN19" i="4" s="1"/>
  <c r="FO15" i="4"/>
  <c r="FO19" i="4" s="1"/>
  <c r="FP15" i="4"/>
  <c r="FP19" i="4" s="1"/>
  <c r="FQ15" i="4"/>
  <c r="FR15" i="4"/>
  <c r="FS15" i="4"/>
  <c r="FS19" i="4" s="1"/>
  <c r="FT15" i="4"/>
  <c r="FT19" i="4" s="1"/>
  <c r="FU15" i="4"/>
  <c r="FU19" i="4" s="1"/>
  <c r="FV15" i="4"/>
  <c r="FV19" i="4" s="1"/>
  <c r="FW15" i="4"/>
  <c r="FW19" i="4" s="1"/>
  <c r="FX15" i="4"/>
  <c r="FY15" i="4"/>
  <c r="FZ15" i="4"/>
  <c r="GA15" i="4"/>
  <c r="GA19" i="4" s="1"/>
  <c r="GB15" i="4"/>
  <c r="GB19" i="4" s="1"/>
  <c r="GC15" i="4"/>
  <c r="GC19" i="4" s="1"/>
  <c r="GD15" i="4"/>
  <c r="GD19" i="4" s="1"/>
  <c r="GE15" i="4"/>
  <c r="GE19" i="4" s="1"/>
  <c r="GF15" i="4"/>
  <c r="GF19" i="4" s="1"/>
  <c r="GG15" i="4"/>
  <c r="GG19" i="4" s="1"/>
  <c r="GH15" i="4"/>
  <c r="GH19" i="4" s="1"/>
  <c r="GI15" i="4"/>
  <c r="GI19" i="4" s="1"/>
  <c r="GJ15" i="4"/>
  <c r="GJ19" i="4" s="1"/>
  <c r="GK15" i="4"/>
  <c r="GL15" i="4"/>
  <c r="GM15" i="4"/>
  <c r="GM19" i="4" s="1"/>
  <c r="GN15" i="4"/>
  <c r="GN19" i="4" s="1"/>
  <c r="GO15" i="4"/>
  <c r="GO19" i="4" s="1"/>
  <c r="GP15" i="4"/>
  <c r="GP19" i="4" s="1"/>
  <c r="GQ15" i="4"/>
  <c r="GQ19" i="4" s="1"/>
  <c r="GR15" i="4"/>
  <c r="GR19" i="4" s="1"/>
  <c r="GS15" i="4"/>
  <c r="GT15" i="4"/>
  <c r="GU15" i="4"/>
  <c r="GV15" i="4"/>
  <c r="GW15" i="4"/>
  <c r="GX15" i="4"/>
  <c r="GY15" i="4"/>
  <c r="GZ15" i="4"/>
  <c r="HA15" i="4"/>
  <c r="HB15" i="4"/>
  <c r="HC15" i="4"/>
  <c r="HD15" i="4"/>
  <c r="HE15" i="4"/>
  <c r="HF15" i="4"/>
  <c r="HG15" i="4"/>
  <c r="HH15" i="4"/>
  <c r="HI15" i="4"/>
  <c r="HJ15" i="4"/>
  <c r="HK15" i="4"/>
  <c r="HL15" i="4"/>
  <c r="HM15" i="4"/>
  <c r="HN15" i="4"/>
  <c r="HO15" i="4"/>
  <c r="HP15" i="4"/>
  <c r="HQ15" i="4"/>
  <c r="HR15" i="4"/>
  <c r="HS15" i="4"/>
  <c r="HT15" i="4"/>
  <c r="HU15" i="4"/>
  <c r="HV15" i="4"/>
  <c r="HW15" i="4"/>
  <c r="HX15" i="4"/>
  <c r="HY15" i="4"/>
  <c r="HZ15" i="4"/>
  <c r="IA15" i="4"/>
  <c r="IB15" i="4"/>
  <c r="IC15" i="4"/>
  <c r="ID15" i="4"/>
  <c r="IE15" i="4"/>
  <c r="IF15" i="4"/>
  <c r="IG15" i="4"/>
  <c r="IH15" i="4"/>
  <c r="II15" i="4"/>
  <c r="IJ15" i="4"/>
  <c r="IK15" i="4"/>
  <c r="IL15" i="4"/>
  <c r="IM15" i="4"/>
  <c r="IN15" i="4"/>
  <c r="IO15" i="4"/>
  <c r="IP15" i="4"/>
  <c r="IQ15" i="4"/>
  <c r="IR15" i="4"/>
  <c r="IS15" i="4"/>
  <c r="IT15" i="4"/>
  <c r="IU15" i="4"/>
  <c r="IV15" i="4"/>
  <c r="IW15" i="4"/>
  <c r="IX15" i="4"/>
  <c r="IY15" i="4"/>
  <c r="IZ15" i="4"/>
  <c r="JA15" i="4"/>
  <c r="JB15" i="4"/>
  <c r="JC15" i="4"/>
  <c r="JD15" i="4"/>
  <c r="JE15" i="4"/>
  <c r="JF15" i="4"/>
  <c r="JG15" i="4"/>
  <c r="JH15" i="4"/>
  <c r="JI15" i="4"/>
  <c r="JJ15" i="4"/>
  <c r="JK15" i="4"/>
  <c r="JL15" i="4"/>
  <c r="JM15" i="4"/>
  <c r="JN15" i="4"/>
  <c r="JO15" i="4"/>
  <c r="JP15" i="4"/>
  <c r="JQ15" i="4"/>
  <c r="JR15" i="4"/>
  <c r="JS15" i="4"/>
  <c r="JT15" i="4"/>
  <c r="JU15" i="4"/>
  <c r="JV15" i="4"/>
  <c r="JW15" i="4"/>
  <c r="JX15" i="4"/>
  <c r="JY15" i="4"/>
  <c r="JZ15" i="4"/>
  <c r="KA15" i="4"/>
  <c r="KB15" i="4"/>
  <c r="KC15" i="4"/>
  <c r="KD15" i="4"/>
  <c r="KE15" i="4"/>
  <c r="KF15" i="4"/>
  <c r="KG15" i="4"/>
  <c r="KH15" i="4"/>
  <c r="KI15" i="4"/>
  <c r="KJ15" i="4"/>
  <c r="KK15" i="4"/>
  <c r="KL15" i="4"/>
  <c r="KM15" i="4"/>
  <c r="KN15" i="4"/>
  <c r="KO15" i="4"/>
  <c r="KP15" i="4"/>
  <c r="KQ15" i="4"/>
  <c r="KR15" i="4"/>
  <c r="KS15" i="4"/>
  <c r="KT15" i="4"/>
  <c r="KU15" i="4"/>
  <c r="KV15" i="4"/>
  <c r="KW15" i="4"/>
  <c r="KX15" i="4"/>
  <c r="KY15" i="4"/>
  <c r="KZ15" i="4"/>
  <c r="LA15" i="4"/>
  <c r="LB15" i="4"/>
  <c r="LC15" i="4"/>
  <c r="LD15" i="4"/>
  <c r="LE15" i="4"/>
  <c r="LF15" i="4"/>
  <c r="LG15" i="4"/>
  <c r="LH15" i="4"/>
  <c r="LI15" i="4"/>
  <c r="LJ15" i="4"/>
  <c r="LK15" i="4"/>
  <c r="LL15" i="4"/>
  <c r="LM15" i="4"/>
  <c r="LN15" i="4"/>
  <c r="LO15" i="4"/>
  <c r="LP15" i="4"/>
  <c r="LQ15" i="4"/>
  <c r="LR15" i="4"/>
  <c r="LS15" i="4"/>
  <c r="LT15" i="4"/>
  <c r="LU15" i="4"/>
  <c r="LV15" i="4"/>
  <c r="LW15" i="4"/>
  <c r="LX15" i="4"/>
  <c r="LY15" i="4"/>
  <c r="LZ15" i="4"/>
  <c r="MA15" i="4"/>
  <c r="MB15" i="4"/>
  <c r="MC15" i="4"/>
  <c r="MD15" i="4"/>
  <c r="ME15" i="4"/>
  <c r="MF15" i="4"/>
  <c r="MG15" i="4"/>
  <c r="MH15" i="4"/>
  <c r="MI15" i="4"/>
  <c r="MJ15" i="4"/>
  <c r="MK15" i="4"/>
  <c r="ML15" i="4"/>
  <c r="MM15" i="4"/>
  <c r="MN15" i="4"/>
  <c r="MO15" i="4"/>
  <c r="MP15" i="4"/>
  <c r="M19" i="4"/>
  <c r="N19" i="4"/>
  <c r="Y19" i="4"/>
  <c r="AG19" i="4"/>
  <c r="AS19" i="4"/>
  <c r="AT19" i="4"/>
  <c r="AY19" i="4"/>
  <c r="BI19" i="4"/>
  <c r="BY19" i="4"/>
  <c r="CE19" i="4"/>
  <c r="CO19" i="4"/>
  <c r="CS19" i="4"/>
  <c r="DI19" i="4"/>
  <c r="DK19" i="4"/>
  <c r="DQ19" i="4"/>
  <c r="DR19" i="4"/>
  <c r="EG19" i="4"/>
  <c r="EO19" i="4"/>
  <c r="FB19" i="4"/>
  <c r="FQ19" i="4"/>
  <c r="FR19" i="4"/>
  <c r="FX19" i="4"/>
  <c r="FY19" i="4"/>
  <c r="FZ19" i="4"/>
  <c r="GK19" i="4"/>
  <c r="GL19" i="4"/>
  <c r="HN19" i="4"/>
  <c r="GS24" i="4"/>
  <c r="GT24" i="4"/>
  <c r="GU24" i="4"/>
  <c r="GU30" i="4" s="1"/>
  <c r="GV24" i="4"/>
  <c r="GV30" i="4" s="1"/>
  <c r="GW24" i="4"/>
  <c r="GX24" i="4"/>
  <c r="GY24" i="4"/>
  <c r="GY30" i="4" s="1"/>
  <c r="GZ24" i="4"/>
  <c r="HA24" i="4"/>
  <c r="HB24" i="4"/>
  <c r="HC24" i="4"/>
  <c r="HC30" i="4" s="1"/>
  <c r="HD24" i="4"/>
  <c r="HE24" i="4"/>
  <c r="HF24" i="4"/>
  <c r="HG24" i="4"/>
  <c r="HG30" i="4" s="1"/>
  <c r="HH24" i="4"/>
  <c r="HI24" i="4"/>
  <c r="HJ24" i="4"/>
  <c r="HK24" i="4"/>
  <c r="HK30" i="4" s="1"/>
  <c r="HL24" i="4"/>
  <c r="HM24" i="4"/>
  <c r="HN24" i="4"/>
  <c r="HN30" i="4" s="1"/>
  <c r="HO24" i="4"/>
  <c r="HO30" i="4" s="1"/>
  <c r="HP24" i="4"/>
  <c r="HQ24" i="4"/>
  <c r="HR24" i="4"/>
  <c r="HS24" i="4"/>
  <c r="HS30" i="4" s="1"/>
  <c r="HT24" i="4"/>
  <c r="HU24" i="4"/>
  <c r="HV24" i="4"/>
  <c r="HW24" i="4"/>
  <c r="HW30" i="4" s="1"/>
  <c r="HX24" i="4"/>
  <c r="HY24" i="4"/>
  <c r="HZ24" i="4"/>
  <c r="IA24" i="4"/>
  <c r="IA30" i="4" s="1"/>
  <c r="IB24" i="4"/>
  <c r="IC24" i="4"/>
  <c r="ID24" i="4"/>
  <c r="IE24" i="4"/>
  <c r="IE30" i="4" s="1"/>
  <c r="IF24" i="4"/>
  <c r="IG24" i="4"/>
  <c r="IH24" i="4"/>
  <c r="II24" i="4"/>
  <c r="II30" i="4" s="1"/>
  <c r="IJ24" i="4"/>
  <c r="IK24" i="4"/>
  <c r="IL24" i="4"/>
  <c r="IM24" i="4"/>
  <c r="IM30" i="4" s="1"/>
  <c r="IN24" i="4"/>
  <c r="IO24" i="4"/>
  <c r="IP24" i="4"/>
  <c r="IQ24" i="4"/>
  <c r="IQ30" i="4" s="1"/>
  <c r="IR24" i="4"/>
  <c r="IS24" i="4"/>
  <c r="IT24" i="4"/>
  <c r="IU24" i="4"/>
  <c r="IU30" i="4" s="1"/>
  <c r="IV24" i="4"/>
  <c r="IW24" i="4"/>
  <c r="IX24" i="4"/>
  <c r="IY24" i="4"/>
  <c r="IY30" i="4" s="1"/>
  <c r="IZ24" i="4"/>
  <c r="JA24" i="4"/>
  <c r="JB24" i="4"/>
  <c r="JC24" i="4"/>
  <c r="JC30" i="4" s="1"/>
  <c r="JD24" i="4"/>
  <c r="JE24" i="4"/>
  <c r="JF24" i="4"/>
  <c r="JG24" i="4"/>
  <c r="JG30" i="4" s="1"/>
  <c r="JH24" i="4"/>
  <c r="JI24" i="4"/>
  <c r="JJ24" i="4"/>
  <c r="JK24" i="4"/>
  <c r="JK30" i="4" s="1"/>
  <c r="JL24" i="4"/>
  <c r="JM24" i="4"/>
  <c r="JN24" i="4"/>
  <c r="JO24" i="4"/>
  <c r="JO30" i="4" s="1"/>
  <c r="JP24" i="4"/>
  <c r="JQ24" i="4"/>
  <c r="JR24" i="4"/>
  <c r="JS24" i="4"/>
  <c r="JS30" i="4" s="1"/>
  <c r="JT24" i="4"/>
  <c r="JU24" i="4"/>
  <c r="JV24" i="4"/>
  <c r="JW24" i="4"/>
  <c r="JW30" i="4" s="1"/>
  <c r="JX24" i="4"/>
  <c r="JX30" i="4" s="1"/>
  <c r="JY24" i="4"/>
  <c r="JZ24" i="4"/>
  <c r="KA24" i="4"/>
  <c r="KA30" i="4" s="1"/>
  <c r="KB24" i="4"/>
  <c r="KC24" i="4"/>
  <c r="KD24" i="4"/>
  <c r="KE24" i="4"/>
  <c r="KE30" i="4" s="1"/>
  <c r="KF24" i="4"/>
  <c r="KG24" i="4"/>
  <c r="KH24" i="4"/>
  <c r="KI24" i="4"/>
  <c r="KI30" i="4" s="1"/>
  <c r="KJ24" i="4"/>
  <c r="KK24" i="4"/>
  <c r="KL24" i="4"/>
  <c r="KM24" i="4"/>
  <c r="KM30" i="4" s="1"/>
  <c r="KN24" i="4"/>
  <c r="KO24" i="4"/>
  <c r="KP24" i="4"/>
  <c r="KQ24" i="4"/>
  <c r="KQ30" i="4" s="1"/>
  <c r="KR24" i="4"/>
  <c r="KS24" i="4"/>
  <c r="KT24" i="4"/>
  <c r="KU24" i="4"/>
  <c r="KU30" i="4" s="1"/>
  <c r="KV24" i="4"/>
  <c r="KW24" i="4"/>
  <c r="KX24" i="4"/>
  <c r="KY24" i="4"/>
  <c r="KY30" i="4" s="1"/>
  <c r="KZ24" i="4"/>
  <c r="LA24" i="4"/>
  <c r="LB24" i="4"/>
  <c r="LC24" i="4"/>
  <c r="LC30" i="4" s="1"/>
  <c r="LD24" i="4"/>
  <c r="LE24" i="4"/>
  <c r="LF24" i="4"/>
  <c r="LG24" i="4"/>
  <c r="LG30" i="4" s="1"/>
  <c r="LH24" i="4"/>
  <c r="LI24" i="4"/>
  <c r="LJ24" i="4"/>
  <c r="LK24" i="4"/>
  <c r="LK30" i="4" s="1"/>
  <c r="LL24" i="4"/>
  <c r="LM24" i="4"/>
  <c r="LN24" i="4"/>
  <c r="LO24" i="4"/>
  <c r="LO30" i="4" s="1"/>
  <c r="LP24" i="4"/>
  <c r="LQ24" i="4"/>
  <c r="LR24" i="4"/>
  <c r="LS24" i="4"/>
  <c r="LS30" i="4" s="1"/>
  <c r="LT24" i="4"/>
  <c r="LU24" i="4"/>
  <c r="LV24" i="4"/>
  <c r="LW24" i="4"/>
  <c r="LW30" i="4" s="1"/>
  <c r="LX24" i="4"/>
  <c r="LY24" i="4"/>
  <c r="LZ24" i="4"/>
  <c r="MA24" i="4"/>
  <c r="MA30" i="4" s="1"/>
  <c r="MB24" i="4"/>
  <c r="MC24" i="4"/>
  <c r="MD24" i="4"/>
  <c r="ME24" i="4"/>
  <c r="ME30" i="4" s="1"/>
  <c r="MF24" i="4"/>
  <c r="MG24" i="4"/>
  <c r="MH24" i="4"/>
  <c r="MI24" i="4"/>
  <c r="MI30" i="4" s="1"/>
  <c r="MJ24" i="4"/>
  <c r="MK24" i="4"/>
  <c r="ML24" i="4"/>
  <c r="MM24" i="4"/>
  <c r="MM30" i="4" s="1"/>
  <c r="MN24" i="4"/>
  <c r="MO24" i="4"/>
  <c r="MP24" i="4"/>
  <c r="B25" i="4"/>
  <c r="B30" i="4" s="1"/>
  <c r="C25" i="4"/>
  <c r="D25" i="4"/>
  <c r="E25" i="4"/>
  <c r="E30" i="4" s="1"/>
  <c r="F25" i="4"/>
  <c r="F30" i="4" s="1"/>
  <c r="G25" i="4"/>
  <c r="H25" i="4"/>
  <c r="H30" i="4" s="1"/>
  <c r="I25" i="4"/>
  <c r="I30" i="4" s="1"/>
  <c r="J25" i="4"/>
  <c r="J30" i="4" s="1"/>
  <c r="K25" i="4"/>
  <c r="L25" i="4"/>
  <c r="M25" i="4"/>
  <c r="M30" i="4" s="1"/>
  <c r="N25" i="4"/>
  <c r="N30" i="4" s="1"/>
  <c r="O25" i="4"/>
  <c r="P25" i="4"/>
  <c r="P30" i="4" s="1"/>
  <c r="Q25" i="4"/>
  <c r="Q30" i="4" s="1"/>
  <c r="R25" i="4"/>
  <c r="R30" i="4" s="1"/>
  <c r="S25" i="4"/>
  <c r="T25" i="4"/>
  <c r="T30" i="4" s="1"/>
  <c r="U25" i="4"/>
  <c r="U30" i="4" s="1"/>
  <c r="V25" i="4"/>
  <c r="V30" i="4" s="1"/>
  <c r="W25" i="4"/>
  <c r="X25" i="4"/>
  <c r="X30" i="4" s="1"/>
  <c r="Y25" i="4"/>
  <c r="Y30" i="4" s="1"/>
  <c r="Z25" i="4"/>
  <c r="Z30" i="4" s="1"/>
  <c r="AA25" i="4"/>
  <c r="AB25" i="4"/>
  <c r="AB30" i="4" s="1"/>
  <c r="AC25" i="4"/>
  <c r="AC30" i="4" s="1"/>
  <c r="AD25" i="4"/>
  <c r="AE25" i="4"/>
  <c r="AF25" i="4"/>
  <c r="AG25" i="4"/>
  <c r="AG30" i="4" s="1"/>
  <c r="AH25" i="4"/>
  <c r="AH30" i="4" s="1"/>
  <c r="AI25" i="4"/>
  <c r="AJ25" i="4"/>
  <c r="AK25" i="4"/>
  <c r="AK30" i="4" s="1"/>
  <c r="AL25" i="4"/>
  <c r="AL30" i="4" s="1"/>
  <c r="AM25" i="4"/>
  <c r="AN25" i="4"/>
  <c r="AO25" i="4"/>
  <c r="AO30" i="4" s="1"/>
  <c r="AP25" i="4"/>
  <c r="AP30" i="4" s="1"/>
  <c r="AQ25" i="4"/>
  <c r="AR25" i="4"/>
  <c r="AS25" i="4"/>
  <c r="AS30" i="4" s="1"/>
  <c r="AT25" i="4"/>
  <c r="AT30" i="4" s="1"/>
  <c r="AU25" i="4"/>
  <c r="AV25" i="4"/>
  <c r="AW25" i="4"/>
  <c r="AW30" i="4" s="1"/>
  <c r="AX25" i="4"/>
  <c r="AX30" i="4" s="1"/>
  <c r="AY25" i="4"/>
  <c r="AZ25" i="4"/>
  <c r="BA25" i="4"/>
  <c r="BA30" i="4" s="1"/>
  <c r="BB25" i="4"/>
  <c r="BB30" i="4" s="1"/>
  <c r="BC25" i="4"/>
  <c r="BD25" i="4"/>
  <c r="BE25" i="4"/>
  <c r="BE30" i="4" s="1"/>
  <c r="BF25" i="4"/>
  <c r="BF30" i="4" s="1"/>
  <c r="BG25" i="4"/>
  <c r="BH25" i="4"/>
  <c r="BI25" i="4"/>
  <c r="BI30" i="4" s="1"/>
  <c r="BJ25" i="4"/>
  <c r="BJ30" i="4" s="1"/>
  <c r="BK25" i="4"/>
  <c r="BL25" i="4"/>
  <c r="BL30" i="4" s="1"/>
  <c r="BM25" i="4"/>
  <c r="BM30" i="4" s="1"/>
  <c r="BN25" i="4"/>
  <c r="BN30" i="4" s="1"/>
  <c r="BO25" i="4"/>
  <c r="BP25" i="4"/>
  <c r="BQ25" i="4"/>
  <c r="BQ30" i="4" s="1"/>
  <c r="BR25" i="4"/>
  <c r="BR30" i="4" s="1"/>
  <c r="BS25" i="4"/>
  <c r="BT25" i="4"/>
  <c r="BT30" i="4" s="1"/>
  <c r="BU25" i="4"/>
  <c r="BU30" i="4" s="1"/>
  <c r="BV25" i="4"/>
  <c r="BV30" i="4" s="1"/>
  <c r="BW25" i="4"/>
  <c r="BX25" i="4"/>
  <c r="BY25" i="4"/>
  <c r="BY30" i="4" s="1"/>
  <c r="BZ25" i="4"/>
  <c r="BZ30" i="4" s="1"/>
  <c r="CA25" i="4"/>
  <c r="CB25" i="4"/>
  <c r="CB30" i="4" s="1"/>
  <c r="CC25" i="4"/>
  <c r="CC30" i="4" s="1"/>
  <c r="CD25" i="4"/>
  <c r="CD30" i="4" s="1"/>
  <c r="CE25" i="4"/>
  <c r="CF25" i="4"/>
  <c r="CF30" i="4" s="1"/>
  <c r="CG25" i="4"/>
  <c r="CG30" i="4" s="1"/>
  <c r="CH25" i="4"/>
  <c r="CH30" i="4" s="1"/>
  <c r="CI25" i="4"/>
  <c r="CJ25" i="4"/>
  <c r="CJ30" i="4" s="1"/>
  <c r="CK25" i="4"/>
  <c r="CK30" i="4" s="1"/>
  <c r="CL25" i="4"/>
  <c r="CL30" i="4" s="1"/>
  <c r="CM25" i="4"/>
  <c r="CN25" i="4"/>
  <c r="CO25" i="4"/>
  <c r="CO30" i="4" s="1"/>
  <c r="CP25" i="4"/>
  <c r="CP30" i="4" s="1"/>
  <c r="CQ25" i="4"/>
  <c r="CR25" i="4"/>
  <c r="CR30" i="4" s="1"/>
  <c r="CS25" i="4"/>
  <c r="CS30" i="4" s="1"/>
  <c r="CT25" i="4"/>
  <c r="CT30" i="4" s="1"/>
  <c r="CU25" i="4"/>
  <c r="CV25" i="4"/>
  <c r="CW25" i="4"/>
  <c r="CW30" i="4" s="1"/>
  <c r="CX25" i="4"/>
  <c r="CX30" i="4" s="1"/>
  <c r="CY25" i="4"/>
  <c r="CZ25" i="4"/>
  <c r="CZ30" i="4" s="1"/>
  <c r="DA25" i="4"/>
  <c r="DA30" i="4" s="1"/>
  <c r="DB25" i="4"/>
  <c r="DB30" i="4" s="1"/>
  <c r="DC25" i="4"/>
  <c r="DD25" i="4"/>
  <c r="DD30" i="4" s="1"/>
  <c r="DE25" i="4"/>
  <c r="DE30" i="4" s="1"/>
  <c r="DF25" i="4"/>
  <c r="DF30" i="4" s="1"/>
  <c r="DG25" i="4"/>
  <c r="DH25" i="4"/>
  <c r="DH30" i="4" s="1"/>
  <c r="DI25" i="4"/>
  <c r="DI30" i="4" s="1"/>
  <c r="DJ25" i="4"/>
  <c r="DJ30" i="4" s="1"/>
  <c r="DK25" i="4"/>
  <c r="DL25" i="4"/>
  <c r="DM25" i="4"/>
  <c r="DM30" i="4" s="1"/>
  <c r="DN25" i="4"/>
  <c r="DN30" i="4" s="1"/>
  <c r="DO25" i="4"/>
  <c r="DP25" i="4"/>
  <c r="DP30" i="4" s="1"/>
  <c r="DQ25" i="4"/>
  <c r="DQ30" i="4" s="1"/>
  <c r="DR25" i="4"/>
  <c r="DR30" i="4" s="1"/>
  <c r="DS25" i="4"/>
  <c r="DT25" i="4"/>
  <c r="DU25" i="4"/>
  <c r="DU30" i="4" s="1"/>
  <c r="DV25" i="4"/>
  <c r="DV30" i="4" s="1"/>
  <c r="DW25" i="4"/>
  <c r="DX25" i="4"/>
  <c r="DX30" i="4" s="1"/>
  <c r="DY25" i="4"/>
  <c r="DY30" i="4" s="1"/>
  <c r="DZ25" i="4"/>
  <c r="DZ30" i="4" s="1"/>
  <c r="EA25" i="4"/>
  <c r="EB25" i="4"/>
  <c r="EB30" i="4" s="1"/>
  <c r="EC25" i="4"/>
  <c r="EC30" i="4" s="1"/>
  <c r="ED25" i="4"/>
  <c r="ED30" i="4" s="1"/>
  <c r="EE25" i="4"/>
  <c r="EF25" i="4"/>
  <c r="EG25" i="4"/>
  <c r="EG30" i="4" s="1"/>
  <c r="EH25" i="4"/>
  <c r="EH30" i="4" s="1"/>
  <c r="EI25" i="4"/>
  <c r="EJ25" i="4"/>
  <c r="EJ30" i="4" s="1"/>
  <c r="EK25" i="4"/>
  <c r="EK30" i="4" s="1"/>
  <c r="EL25" i="4"/>
  <c r="EL30" i="4" s="1"/>
  <c r="EM25" i="4"/>
  <c r="EN25" i="4"/>
  <c r="EN30" i="4" s="1"/>
  <c r="EO25" i="4"/>
  <c r="EO30" i="4" s="1"/>
  <c r="EP25" i="4"/>
  <c r="EP30" i="4" s="1"/>
  <c r="EQ25" i="4"/>
  <c r="ER25" i="4"/>
  <c r="ES25" i="4"/>
  <c r="ES30" i="4" s="1"/>
  <c r="ET25" i="4"/>
  <c r="ET30" i="4" s="1"/>
  <c r="EU25" i="4"/>
  <c r="EV25" i="4"/>
  <c r="EV30" i="4" s="1"/>
  <c r="EW25" i="4"/>
  <c r="EW30" i="4" s="1"/>
  <c r="EX25" i="4"/>
  <c r="EX30" i="4" s="1"/>
  <c r="EY25" i="4"/>
  <c r="EZ25" i="4"/>
  <c r="FA25" i="4"/>
  <c r="FA30" i="4" s="1"/>
  <c r="FB25" i="4"/>
  <c r="FC25" i="4"/>
  <c r="FD25" i="4"/>
  <c r="FE25" i="4"/>
  <c r="FE30" i="4" s="1"/>
  <c r="FF25" i="4"/>
  <c r="FF30" i="4" s="1"/>
  <c r="FG25" i="4"/>
  <c r="FH25" i="4"/>
  <c r="FI25" i="4"/>
  <c r="FI30" i="4" s="1"/>
  <c r="FJ25" i="4"/>
  <c r="FJ30" i="4" s="1"/>
  <c r="FK25" i="4"/>
  <c r="FL25" i="4"/>
  <c r="FM25" i="4"/>
  <c r="FM30" i="4" s="1"/>
  <c r="FN25" i="4"/>
  <c r="FN30" i="4" s="1"/>
  <c r="FO25" i="4"/>
  <c r="FP25" i="4"/>
  <c r="FQ25" i="4"/>
  <c r="FQ30" i="4" s="1"/>
  <c r="FR25" i="4"/>
  <c r="FR30" i="4" s="1"/>
  <c r="FS25" i="4"/>
  <c r="FT25" i="4"/>
  <c r="FU25" i="4"/>
  <c r="FU30" i="4" s="1"/>
  <c r="FV25" i="4"/>
  <c r="FV30" i="4" s="1"/>
  <c r="FW25" i="4"/>
  <c r="FX25" i="4"/>
  <c r="FY25" i="4"/>
  <c r="FY30" i="4" s="1"/>
  <c r="FZ25" i="4"/>
  <c r="FZ30" i="4" s="1"/>
  <c r="GA25" i="4"/>
  <c r="GB25" i="4"/>
  <c r="GC25" i="4"/>
  <c r="GC30" i="4" s="1"/>
  <c r="GD25" i="4"/>
  <c r="GD30" i="4" s="1"/>
  <c r="GE25" i="4"/>
  <c r="GF25" i="4"/>
  <c r="GF30" i="4" s="1"/>
  <c r="GG25" i="4"/>
  <c r="GG30" i="4" s="1"/>
  <c r="GH25" i="4"/>
  <c r="GH30" i="4" s="1"/>
  <c r="GI25" i="4"/>
  <c r="GJ25" i="4"/>
  <c r="GJ30" i="4" s="1"/>
  <c r="GK25" i="4"/>
  <c r="GK30" i="4" s="1"/>
  <c r="GL25" i="4"/>
  <c r="GL30" i="4" s="1"/>
  <c r="GM25" i="4"/>
  <c r="GN25" i="4"/>
  <c r="GN30" i="4" s="1"/>
  <c r="GO25" i="4"/>
  <c r="GO30" i="4" s="1"/>
  <c r="GP25" i="4"/>
  <c r="GP30" i="4" s="1"/>
  <c r="GQ25" i="4"/>
  <c r="GR25" i="4"/>
  <c r="GR30" i="4" s="1"/>
  <c r="GS25" i="4"/>
  <c r="GT25" i="4"/>
  <c r="GU25" i="4"/>
  <c r="GV25" i="4"/>
  <c r="GW25" i="4"/>
  <c r="GX25" i="4"/>
  <c r="GY25" i="4"/>
  <c r="GZ25" i="4"/>
  <c r="HA25" i="4"/>
  <c r="HB25" i="4"/>
  <c r="HC25" i="4"/>
  <c r="HD25" i="4"/>
  <c r="HE25" i="4"/>
  <c r="HF25" i="4"/>
  <c r="HG25" i="4"/>
  <c r="HH25" i="4"/>
  <c r="HI25" i="4"/>
  <c r="HJ25" i="4"/>
  <c r="HK25" i="4"/>
  <c r="HL25" i="4"/>
  <c r="HM25" i="4"/>
  <c r="HN25" i="4"/>
  <c r="HO25" i="4"/>
  <c r="HP25" i="4"/>
  <c r="HQ25" i="4"/>
  <c r="HR25" i="4"/>
  <c r="HS25" i="4"/>
  <c r="HT25" i="4"/>
  <c r="HU25" i="4"/>
  <c r="HV25" i="4"/>
  <c r="HW25" i="4"/>
  <c r="HX25" i="4"/>
  <c r="HY25" i="4"/>
  <c r="HZ25" i="4"/>
  <c r="IA25" i="4"/>
  <c r="IB25" i="4"/>
  <c r="IC25" i="4"/>
  <c r="ID25" i="4"/>
  <c r="IE25" i="4"/>
  <c r="IF25" i="4"/>
  <c r="IG25" i="4"/>
  <c r="IH25" i="4"/>
  <c r="II25" i="4"/>
  <c r="IJ25" i="4"/>
  <c r="IK25" i="4"/>
  <c r="IL25" i="4"/>
  <c r="IM25" i="4"/>
  <c r="IN25" i="4"/>
  <c r="IO25" i="4"/>
  <c r="IP25" i="4"/>
  <c r="IQ25" i="4"/>
  <c r="IR25" i="4"/>
  <c r="IS25" i="4"/>
  <c r="IT25" i="4"/>
  <c r="IU25" i="4"/>
  <c r="IV25" i="4"/>
  <c r="IW25" i="4"/>
  <c r="IX25" i="4"/>
  <c r="IY25" i="4"/>
  <c r="IZ25" i="4"/>
  <c r="JA25" i="4"/>
  <c r="JB25" i="4"/>
  <c r="JC25" i="4"/>
  <c r="JD25" i="4"/>
  <c r="JE25" i="4"/>
  <c r="JF25" i="4"/>
  <c r="JG25" i="4"/>
  <c r="JH25" i="4"/>
  <c r="JI25" i="4"/>
  <c r="JJ25" i="4"/>
  <c r="JK25" i="4"/>
  <c r="JL25" i="4"/>
  <c r="JM25" i="4"/>
  <c r="JN25" i="4"/>
  <c r="JO25" i="4"/>
  <c r="JP25" i="4"/>
  <c r="JQ25" i="4"/>
  <c r="JR25" i="4"/>
  <c r="JS25" i="4"/>
  <c r="JT25" i="4"/>
  <c r="JU25" i="4"/>
  <c r="JV25" i="4"/>
  <c r="JW25" i="4"/>
  <c r="JX25" i="4"/>
  <c r="JY25" i="4"/>
  <c r="JZ25" i="4"/>
  <c r="KA25" i="4"/>
  <c r="KB25" i="4"/>
  <c r="KC25" i="4"/>
  <c r="KD25" i="4"/>
  <c r="KE25" i="4"/>
  <c r="KF25" i="4"/>
  <c r="KG25" i="4"/>
  <c r="KH25" i="4"/>
  <c r="KI25" i="4"/>
  <c r="KJ25" i="4"/>
  <c r="KK25" i="4"/>
  <c r="KL25" i="4"/>
  <c r="KM25" i="4"/>
  <c r="KN25" i="4"/>
  <c r="KO25" i="4"/>
  <c r="KP25" i="4"/>
  <c r="KQ25" i="4"/>
  <c r="KR25" i="4"/>
  <c r="KS25" i="4"/>
  <c r="KT25" i="4"/>
  <c r="KU25" i="4"/>
  <c r="KV25" i="4"/>
  <c r="KW25" i="4"/>
  <c r="KX25" i="4"/>
  <c r="KY25" i="4"/>
  <c r="KZ25" i="4"/>
  <c r="LA25" i="4"/>
  <c r="LB25" i="4"/>
  <c r="LC25" i="4"/>
  <c r="LD25" i="4"/>
  <c r="LE25" i="4"/>
  <c r="LF25" i="4"/>
  <c r="LG25" i="4"/>
  <c r="LH25" i="4"/>
  <c r="LI25" i="4"/>
  <c r="LJ25" i="4"/>
  <c r="LK25" i="4"/>
  <c r="LL25" i="4"/>
  <c r="LM25" i="4"/>
  <c r="LN25" i="4"/>
  <c r="LO25" i="4"/>
  <c r="LP25" i="4"/>
  <c r="LQ25" i="4"/>
  <c r="LR25" i="4"/>
  <c r="LS25" i="4"/>
  <c r="LT25" i="4"/>
  <c r="LU25" i="4"/>
  <c r="LV25" i="4"/>
  <c r="LW25" i="4"/>
  <c r="LX25" i="4"/>
  <c r="LY25" i="4"/>
  <c r="LZ25" i="4"/>
  <c r="MA25" i="4"/>
  <c r="MB25" i="4"/>
  <c r="MC25" i="4"/>
  <c r="MD25" i="4"/>
  <c r="ME25" i="4"/>
  <c r="MF25" i="4"/>
  <c r="MG25" i="4"/>
  <c r="MH25" i="4"/>
  <c r="MI25" i="4"/>
  <c r="MJ25" i="4"/>
  <c r="MK25" i="4"/>
  <c r="ML25" i="4"/>
  <c r="MM25" i="4"/>
  <c r="MN25" i="4"/>
  <c r="MO25" i="4"/>
  <c r="MP25" i="4"/>
  <c r="F28" i="4"/>
  <c r="C30" i="4"/>
  <c r="D30" i="4"/>
  <c r="G30" i="4"/>
  <c r="K30" i="4"/>
  <c r="L30" i="4"/>
  <c r="O30" i="4"/>
  <c r="S30" i="4"/>
  <c r="W30" i="4"/>
  <c r="AA30" i="4"/>
  <c r="AD30" i="4"/>
  <c r="AE30" i="4"/>
  <c r="AF30" i="4"/>
  <c r="AI30" i="4"/>
  <c r="AJ30" i="4"/>
  <c r="AM30" i="4"/>
  <c r="AN30" i="4"/>
  <c r="AQ30" i="4"/>
  <c r="AR30" i="4"/>
  <c r="AU30" i="4"/>
  <c r="AV30" i="4"/>
  <c r="AY30" i="4"/>
  <c r="AZ30" i="4"/>
  <c r="BC30" i="4"/>
  <c r="BD30" i="4"/>
  <c r="BG30" i="4"/>
  <c r="BH30" i="4"/>
  <c r="BK30" i="4"/>
  <c r="BO30" i="4"/>
  <c r="BP30" i="4"/>
  <c r="BS30" i="4"/>
  <c r="BW30" i="4"/>
  <c r="BX30" i="4"/>
  <c r="CA30" i="4"/>
  <c r="CE30" i="4"/>
  <c r="CI30" i="4"/>
  <c r="CM30" i="4"/>
  <c r="CN30" i="4"/>
  <c r="CQ30" i="4"/>
  <c r="CU30" i="4"/>
  <c r="CV30" i="4"/>
  <c r="CY30" i="4"/>
  <c r="DC30" i="4"/>
  <c r="DG30" i="4"/>
  <c r="DK30" i="4"/>
  <c r="DL30" i="4"/>
  <c r="DO30" i="4"/>
  <c r="DS30" i="4"/>
  <c r="DT30" i="4"/>
  <c r="DW30" i="4"/>
  <c r="EA30" i="4"/>
  <c r="EE30" i="4"/>
  <c r="EF30" i="4"/>
  <c r="EI30" i="4"/>
  <c r="EM30" i="4"/>
  <c r="EQ30" i="4"/>
  <c r="ER30" i="4"/>
  <c r="EU30" i="4"/>
  <c r="EY30" i="4"/>
  <c r="EZ30" i="4"/>
  <c r="FB30" i="4"/>
  <c r="FC30" i="4"/>
  <c r="FD30" i="4"/>
  <c r="FG30" i="4"/>
  <c r="FH30" i="4"/>
  <c r="FK30" i="4"/>
  <c r="FL30" i="4"/>
  <c r="FO30" i="4"/>
  <c r="FP30" i="4"/>
  <c r="FS30" i="4"/>
  <c r="FT30" i="4"/>
  <c r="FW30" i="4"/>
  <c r="FX30" i="4"/>
  <c r="GA30" i="4"/>
  <c r="GB30" i="4"/>
  <c r="GE30" i="4"/>
  <c r="GI30" i="4"/>
  <c r="GM30" i="4"/>
  <c r="GQ30" i="4"/>
  <c r="C5" i="3"/>
  <c r="D5" i="3" s="1"/>
  <c r="BK11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C5" i="2"/>
  <c r="D5" i="2"/>
  <c r="B6" i="2"/>
  <c r="B5" i="1" s="1"/>
  <c r="C6" i="2"/>
  <c r="B8" i="2"/>
  <c r="BV11" i="2"/>
  <c r="BW11" i="2"/>
  <c r="BW20" i="2" s="1"/>
  <c r="BX11" i="2"/>
  <c r="BX20" i="2" s="1"/>
  <c r="BX36" i="2" s="1"/>
  <c r="CB11" i="2"/>
  <c r="CL11" i="2"/>
  <c r="CX11" i="2"/>
  <c r="CX20" i="2" s="1"/>
  <c r="CX36" i="2" s="1"/>
  <c r="CZ11" i="2"/>
  <c r="CZ20" i="2" s="1"/>
  <c r="DB11" i="2"/>
  <c r="FF11" i="2"/>
  <c r="FJ11" i="2"/>
  <c r="FK11" i="2"/>
  <c r="FK20" i="2" s="1"/>
  <c r="FK36" i="2" s="1"/>
  <c r="FM11" i="2"/>
  <c r="FQ11" i="2"/>
  <c r="GR11" i="2"/>
  <c r="GS11" i="2"/>
  <c r="GS20" i="2" s="1"/>
  <c r="GS36" i="2" s="1"/>
  <c r="AQ12" i="2"/>
  <c r="AQ20" i="2" s="1"/>
  <c r="AS12" i="2"/>
  <c r="AX12" i="2"/>
  <c r="AX20" i="2" s="1"/>
  <c r="AZ12" i="2"/>
  <c r="AZ21" i="1" s="1"/>
  <c r="BD12" i="2"/>
  <c r="BK12" i="2"/>
  <c r="BO12" i="2"/>
  <c r="BO20" i="2" s="1"/>
  <c r="BP12" i="2"/>
  <c r="BP21" i="1" s="1"/>
  <c r="BS12" i="2"/>
  <c r="BS20" i="2" s="1"/>
  <c r="BZ12" i="2"/>
  <c r="CB12" i="2"/>
  <c r="CC12" i="2"/>
  <c r="CC20" i="2" s="1"/>
  <c r="CC36" i="2" s="1"/>
  <c r="CF12" i="2"/>
  <c r="CK12" i="2"/>
  <c r="CQ12" i="2"/>
  <c r="CQ20" i="2" s="1"/>
  <c r="CU12" i="2"/>
  <c r="CU20" i="2" s="1"/>
  <c r="CU36" i="2" s="1"/>
  <c r="CX12" i="2"/>
  <c r="CY12" i="2"/>
  <c r="FC12" i="2"/>
  <c r="FC20" i="2" s="1"/>
  <c r="FJ12" i="2"/>
  <c r="FL12" i="2"/>
  <c r="FP12" i="2"/>
  <c r="FR12" i="2"/>
  <c r="FR20" i="2" s="1"/>
  <c r="FR36" i="2" s="1"/>
  <c r="FU12" i="2"/>
  <c r="FU20" i="2" s="1"/>
  <c r="FU36" i="2" s="1"/>
  <c r="FY12" i="2"/>
  <c r="GL12" i="2"/>
  <c r="FJ13" i="2"/>
  <c r="FO13" i="2"/>
  <c r="FO20" i="2" s="1"/>
  <c r="FT13" i="2"/>
  <c r="GF13" i="2"/>
  <c r="GO13" i="2"/>
  <c r="GZ17" i="2"/>
  <c r="GZ26" i="5" s="1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R20" i="2"/>
  <c r="AS20" i="2"/>
  <c r="AT20" i="2"/>
  <c r="AU20" i="2"/>
  <c r="AV20" i="2"/>
  <c r="AW20" i="2"/>
  <c r="AY20" i="2"/>
  <c r="AZ20" i="2"/>
  <c r="BA20" i="2"/>
  <c r="BB20" i="2"/>
  <c r="BC20" i="2"/>
  <c r="BD20" i="2"/>
  <c r="BD36" i="2" s="1"/>
  <c r="BE20" i="2"/>
  <c r="BE36" i="2" s="1"/>
  <c r="BF20" i="2"/>
  <c r="BG20" i="2"/>
  <c r="BH20" i="2"/>
  <c r="BH36" i="2" s="1"/>
  <c r="BI20" i="2"/>
  <c r="BI36" i="2" s="1"/>
  <c r="BJ20" i="2"/>
  <c r="BK20" i="2"/>
  <c r="BL20" i="2"/>
  <c r="BL36" i="2" s="1"/>
  <c r="BM20" i="2"/>
  <c r="BM36" i="2" s="1"/>
  <c r="BN20" i="2"/>
  <c r="BP20" i="2"/>
  <c r="BP36" i="2" s="1"/>
  <c r="BQ20" i="2"/>
  <c r="BQ36" i="2" s="1"/>
  <c r="BR20" i="2"/>
  <c r="BT20" i="2"/>
  <c r="BU20" i="2"/>
  <c r="BU36" i="2" s="1"/>
  <c r="BV20" i="2"/>
  <c r="BY20" i="2"/>
  <c r="BY36" i="2" s="1"/>
  <c r="BZ20" i="2"/>
  <c r="CA20" i="2"/>
  <c r="CB20" i="2"/>
  <c r="CD20" i="2"/>
  <c r="CE20" i="2"/>
  <c r="CF20" i="2"/>
  <c r="CF36" i="2" s="1"/>
  <c r="CG20" i="2"/>
  <c r="CG36" i="2" s="1"/>
  <c r="CH20" i="2"/>
  <c r="CI20" i="2"/>
  <c r="CJ20" i="2"/>
  <c r="CJ36" i="2" s="1"/>
  <c r="CK20" i="2"/>
  <c r="CK36" i="2" s="1"/>
  <c r="CL20" i="2"/>
  <c r="CM20" i="2"/>
  <c r="CN20" i="2"/>
  <c r="CO20" i="2"/>
  <c r="CO36" i="2" s="1"/>
  <c r="CP20" i="2"/>
  <c r="CR20" i="2"/>
  <c r="CS20" i="2"/>
  <c r="CS36" i="2" s="1"/>
  <c r="CT20" i="2"/>
  <c r="CV20" i="2"/>
  <c r="CW20" i="2"/>
  <c r="CW36" i="2" s="1"/>
  <c r="CY20" i="2"/>
  <c r="DA20" i="2"/>
  <c r="DA36" i="2" s="1"/>
  <c r="DB20" i="2"/>
  <c r="DC20" i="2"/>
  <c r="DD20" i="2"/>
  <c r="DE20" i="2"/>
  <c r="DE36" i="2" s="1"/>
  <c r="DF20" i="2"/>
  <c r="DG20" i="2"/>
  <c r="DH20" i="2"/>
  <c r="DI20" i="2"/>
  <c r="DI36" i="2" s="1"/>
  <c r="DJ20" i="2"/>
  <c r="DK20" i="2"/>
  <c r="DL20" i="2"/>
  <c r="DM20" i="2"/>
  <c r="DM36" i="2" s="1"/>
  <c r="DN20" i="2"/>
  <c r="DO20" i="2"/>
  <c r="DP20" i="2"/>
  <c r="DQ20" i="2"/>
  <c r="DQ36" i="2" s="1"/>
  <c r="DR20" i="2"/>
  <c r="DS20" i="2"/>
  <c r="DT20" i="2"/>
  <c r="DU20" i="2"/>
  <c r="DU36" i="2" s="1"/>
  <c r="DV20" i="2"/>
  <c r="DW20" i="2"/>
  <c r="DX20" i="2"/>
  <c r="DY20" i="2"/>
  <c r="DY36" i="2" s="1"/>
  <c r="DZ20" i="2"/>
  <c r="EA20" i="2"/>
  <c r="EB20" i="2"/>
  <c r="EC20" i="2"/>
  <c r="EC36" i="2" s="1"/>
  <c r="ED20" i="2"/>
  <c r="EE20" i="2"/>
  <c r="EF20" i="2"/>
  <c r="EG20" i="2"/>
  <c r="EG36" i="2" s="1"/>
  <c r="EH20" i="2"/>
  <c r="EI20" i="2"/>
  <c r="EJ20" i="2"/>
  <c r="EK20" i="2"/>
  <c r="EK36" i="2" s="1"/>
  <c r="EL20" i="2"/>
  <c r="EM20" i="2"/>
  <c r="EN20" i="2"/>
  <c r="EO20" i="2"/>
  <c r="EP20" i="2"/>
  <c r="EQ20" i="2"/>
  <c r="ER20" i="2"/>
  <c r="ES20" i="2"/>
  <c r="ES36" i="2" s="1"/>
  <c r="ET20" i="2"/>
  <c r="EU20" i="2"/>
  <c r="EV20" i="2"/>
  <c r="EW20" i="2"/>
  <c r="EW36" i="2" s="1"/>
  <c r="EX20" i="2"/>
  <c r="EY20" i="2"/>
  <c r="EZ20" i="2"/>
  <c r="FA20" i="2"/>
  <c r="FA36" i="2" s="1"/>
  <c r="FB20" i="2"/>
  <c r="FD20" i="2"/>
  <c r="FD36" i="2" s="1"/>
  <c r="FE20" i="2"/>
  <c r="FE36" i="2" s="1"/>
  <c r="FF20" i="2"/>
  <c r="FG20" i="2"/>
  <c r="FH20" i="2"/>
  <c r="FI20" i="2"/>
  <c r="FI36" i="2" s="1"/>
  <c r="FL20" i="2"/>
  <c r="FL36" i="2" s="1"/>
  <c r="FM20" i="2"/>
  <c r="FM36" i="2" s="1"/>
  <c r="FN20" i="2"/>
  <c r="FP20" i="2"/>
  <c r="FQ20" i="2"/>
  <c r="FQ36" i="2" s="1"/>
  <c r="FS20" i="2"/>
  <c r="FT20" i="2"/>
  <c r="FV20" i="2"/>
  <c r="FW20" i="2"/>
  <c r="FX20" i="2"/>
  <c r="FY20" i="2"/>
  <c r="FY36" i="2" s="1"/>
  <c r="FZ20" i="2"/>
  <c r="GA20" i="2"/>
  <c r="GB20" i="2"/>
  <c r="GC20" i="2"/>
  <c r="GC36" i="2" s="1"/>
  <c r="GD20" i="2"/>
  <c r="GE20" i="2"/>
  <c r="GF20" i="2"/>
  <c r="GG20" i="2"/>
  <c r="GG36" i="2" s="1"/>
  <c r="GH20" i="2"/>
  <c r="GI20" i="2"/>
  <c r="GJ20" i="2"/>
  <c r="GK20" i="2"/>
  <c r="GK36" i="2" s="1"/>
  <c r="GL20" i="2"/>
  <c r="GM20" i="2"/>
  <c r="GN20" i="2"/>
  <c r="GO20" i="2"/>
  <c r="GO36" i="2" s="1"/>
  <c r="GP20" i="2"/>
  <c r="GQ20" i="2"/>
  <c r="GR20" i="2"/>
  <c r="GT20" i="2"/>
  <c r="GU20" i="2"/>
  <c r="GV20" i="2"/>
  <c r="GW20" i="2"/>
  <c r="GW36" i="2" s="1"/>
  <c r="GX20" i="2"/>
  <c r="GY20" i="2"/>
  <c r="HA20" i="2"/>
  <c r="HA36" i="2" s="1"/>
  <c r="HB20" i="2"/>
  <c r="HC20" i="2"/>
  <c r="HD20" i="2"/>
  <c r="HD36" i="2" s="1"/>
  <c r="HE20" i="2"/>
  <c r="HE36" i="2" s="1"/>
  <c r="HF20" i="2"/>
  <c r="HG20" i="2"/>
  <c r="HH20" i="2"/>
  <c r="HI20" i="2"/>
  <c r="HI36" i="2" s="1"/>
  <c r="HJ20" i="2"/>
  <c r="HK20" i="2"/>
  <c r="HL20" i="2"/>
  <c r="HM20" i="2"/>
  <c r="HM36" i="2" s="1"/>
  <c r="HN20" i="2"/>
  <c r="HO20" i="2"/>
  <c r="HP20" i="2"/>
  <c r="HQ20" i="2"/>
  <c r="HQ36" i="2" s="1"/>
  <c r="HR20" i="2"/>
  <c r="HS20" i="2"/>
  <c r="HT20" i="2"/>
  <c r="HT36" i="2" s="1"/>
  <c r="HU20" i="2"/>
  <c r="HU36" i="2" s="1"/>
  <c r="HV20" i="2"/>
  <c r="HW20" i="2"/>
  <c r="HX20" i="2"/>
  <c r="HY20" i="2"/>
  <c r="HY36" i="2" s="1"/>
  <c r="HZ20" i="2"/>
  <c r="IA20" i="2"/>
  <c r="IB20" i="2"/>
  <c r="IC20" i="2"/>
  <c r="IC36" i="2" s="1"/>
  <c r="ID20" i="2"/>
  <c r="IE20" i="2"/>
  <c r="IF20" i="2"/>
  <c r="IG20" i="2"/>
  <c r="IG36" i="2" s="1"/>
  <c r="IH20" i="2"/>
  <c r="II20" i="2"/>
  <c r="IJ20" i="2"/>
  <c r="IJ36" i="2" s="1"/>
  <c r="IK20" i="2"/>
  <c r="IK36" i="2" s="1"/>
  <c r="IL20" i="2"/>
  <c r="IM20" i="2"/>
  <c r="IN20" i="2"/>
  <c r="IO20" i="2"/>
  <c r="IO36" i="2" s="1"/>
  <c r="IP20" i="2"/>
  <c r="IQ20" i="2"/>
  <c r="IR20" i="2"/>
  <c r="IS20" i="2"/>
  <c r="IS36" i="2" s="1"/>
  <c r="IT20" i="2"/>
  <c r="IU20" i="2"/>
  <c r="IV20" i="2"/>
  <c r="IW20" i="2"/>
  <c r="IW36" i="2" s="1"/>
  <c r="IX20" i="2"/>
  <c r="IY20" i="2"/>
  <c r="IZ20" i="2"/>
  <c r="IZ36" i="2" s="1"/>
  <c r="JA20" i="2"/>
  <c r="JA36" i="2" s="1"/>
  <c r="JB20" i="2"/>
  <c r="JC20" i="2"/>
  <c r="JD20" i="2"/>
  <c r="JE20" i="2"/>
  <c r="JE36" i="2" s="1"/>
  <c r="JF20" i="2"/>
  <c r="JG20" i="2"/>
  <c r="JH20" i="2"/>
  <c r="JI20" i="2"/>
  <c r="JI36" i="2" s="1"/>
  <c r="JJ20" i="2"/>
  <c r="JK20" i="2"/>
  <c r="JL20" i="2"/>
  <c r="JM20" i="2"/>
  <c r="JM36" i="2" s="1"/>
  <c r="JN20" i="2"/>
  <c r="JO20" i="2"/>
  <c r="JP20" i="2"/>
  <c r="JP36" i="2" s="1"/>
  <c r="JQ20" i="2"/>
  <c r="JQ36" i="2" s="1"/>
  <c r="JR20" i="2"/>
  <c r="JS20" i="2"/>
  <c r="JT20" i="2"/>
  <c r="JU20" i="2"/>
  <c r="JU36" i="2" s="1"/>
  <c r="JV20" i="2"/>
  <c r="JW20" i="2"/>
  <c r="JX20" i="2"/>
  <c r="JY20" i="2"/>
  <c r="JY36" i="2" s="1"/>
  <c r="JZ20" i="2"/>
  <c r="KA20" i="2"/>
  <c r="KB20" i="2"/>
  <c r="KC20" i="2"/>
  <c r="KC36" i="2" s="1"/>
  <c r="KD20" i="2"/>
  <c r="KE20" i="2"/>
  <c r="EO23" i="2"/>
  <c r="EO31" i="2" s="1"/>
  <c r="EP23" i="2"/>
  <c r="EP31" i="2" s="1"/>
  <c r="EP36" i="2" s="1"/>
  <c r="GS23" i="2"/>
  <c r="GZ23" i="2"/>
  <c r="BJ24" i="2"/>
  <c r="BJ31" i="2" s="1"/>
  <c r="BJ36" i="2" s="1"/>
  <c r="BW24" i="2"/>
  <c r="GF24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K31" i="2"/>
  <c r="BK36" i="2" s="1"/>
  <c r="BL31" i="2"/>
  <c r="BM31" i="2"/>
  <c r="BN31" i="2"/>
  <c r="BO31" i="2"/>
  <c r="BO36" i="2" s="1"/>
  <c r="BP31" i="2"/>
  <c r="BQ31" i="2"/>
  <c r="BR31" i="2"/>
  <c r="BS31" i="2"/>
  <c r="BT31" i="2"/>
  <c r="BU31" i="2"/>
  <c r="BV31" i="2"/>
  <c r="BW31" i="2"/>
  <c r="BW36" i="2" s="1"/>
  <c r="BX31" i="2"/>
  <c r="BY31" i="2"/>
  <c r="BZ31" i="2"/>
  <c r="CA31" i="2"/>
  <c r="CA36" i="2" s="1"/>
  <c r="CB31" i="2"/>
  <c r="CC31" i="2"/>
  <c r="CD31" i="2"/>
  <c r="CE31" i="2"/>
  <c r="CE36" i="2" s="1"/>
  <c r="CF31" i="2"/>
  <c r="CG31" i="2"/>
  <c r="CH31" i="2"/>
  <c r="CI31" i="2"/>
  <c r="CJ31" i="2"/>
  <c r="CK31" i="2"/>
  <c r="CL31" i="2"/>
  <c r="CM31" i="2"/>
  <c r="CM36" i="2" s="1"/>
  <c r="CN31" i="2"/>
  <c r="CO31" i="2"/>
  <c r="CP31" i="2"/>
  <c r="CQ31" i="2"/>
  <c r="CQ36" i="2" s="1"/>
  <c r="CR31" i="2"/>
  <c r="CS31" i="2"/>
  <c r="CT31" i="2"/>
  <c r="CU31" i="2"/>
  <c r="CV31" i="2"/>
  <c r="CV36" i="2" s="1"/>
  <c r="CW31" i="2"/>
  <c r="CX31" i="2"/>
  <c r="CY31" i="2"/>
  <c r="CY36" i="2" s="1"/>
  <c r="CZ31" i="2"/>
  <c r="DA31" i="2"/>
  <c r="DB31" i="2"/>
  <c r="DC31" i="2"/>
  <c r="DC36" i="2" s="1"/>
  <c r="DD31" i="2"/>
  <c r="DE31" i="2"/>
  <c r="DF31" i="2"/>
  <c r="DG31" i="2"/>
  <c r="DG36" i="2" s="1"/>
  <c r="DH31" i="2"/>
  <c r="DH36" i="2" s="1"/>
  <c r="DI31" i="2"/>
  <c r="DJ31" i="2"/>
  <c r="DK31" i="2"/>
  <c r="DL31" i="2"/>
  <c r="DM31" i="2"/>
  <c r="DN31" i="2"/>
  <c r="DO31" i="2"/>
  <c r="DO36" i="2" s="1"/>
  <c r="DP31" i="2"/>
  <c r="DQ31" i="2"/>
  <c r="DR31" i="2"/>
  <c r="DS31" i="2"/>
  <c r="DS36" i="2" s="1"/>
  <c r="DT31" i="2"/>
  <c r="DU31" i="2"/>
  <c r="DV31" i="2"/>
  <c r="DW31" i="2"/>
  <c r="DW36" i="2" s="1"/>
  <c r="DX31" i="2"/>
  <c r="DX36" i="2" s="1"/>
  <c r="DY31" i="2"/>
  <c r="DZ31" i="2"/>
  <c r="EA31" i="2"/>
  <c r="EB31" i="2"/>
  <c r="EC31" i="2"/>
  <c r="ED31" i="2"/>
  <c r="EE31" i="2"/>
  <c r="EE36" i="2" s="1"/>
  <c r="EF31" i="2"/>
  <c r="EG31" i="2"/>
  <c r="EH31" i="2"/>
  <c r="EI31" i="2"/>
  <c r="EI36" i="2" s="1"/>
  <c r="EJ31" i="2"/>
  <c r="EK31" i="2"/>
  <c r="EL31" i="2"/>
  <c r="EM31" i="2"/>
  <c r="EM36" i="2" s="1"/>
  <c r="EN31" i="2"/>
  <c r="EN36" i="2" s="1"/>
  <c r="EQ31" i="2"/>
  <c r="ER31" i="2"/>
  <c r="ES31" i="2"/>
  <c r="ET31" i="2"/>
  <c r="EU31" i="2"/>
  <c r="EV31" i="2"/>
  <c r="EW31" i="2"/>
  <c r="EX31" i="2"/>
  <c r="EY31" i="2"/>
  <c r="EZ31" i="2"/>
  <c r="EZ36" i="2" s="1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P36" i="2" s="1"/>
  <c r="FQ31" i="2"/>
  <c r="FR31" i="2"/>
  <c r="FS31" i="2"/>
  <c r="FT31" i="2"/>
  <c r="FU31" i="2"/>
  <c r="FV31" i="2"/>
  <c r="FW31" i="2"/>
  <c r="FX31" i="2"/>
  <c r="FX36" i="2" s="1"/>
  <c r="FY31" i="2"/>
  <c r="FZ31" i="2"/>
  <c r="GA31" i="2"/>
  <c r="GB31" i="2"/>
  <c r="GB36" i="2" s="1"/>
  <c r="GC31" i="2"/>
  <c r="GD31" i="2"/>
  <c r="GE31" i="2"/>
  <c r="GF31" i="2"/>
  <c r="GG31" i="2"/>
  <c r="GH31" i="2"/>
  <c r="GI31" i="2"/>
  <c r="GJ31" i="2"/>
  <c r="GK31" i="2"/>
  <c r="GL31" i="2"/>
  <c r="GM31" i="2"/>
  <c r="GN31" i="2"/>
  <c r="GN36" i="2" s="1"/>
  <c r="GO31" i="2"/>
  <c r="GP31" i="2"/>
  <c r="GQ31" i="2"/>
  <c r="GR31" i="2"/>
  <c r="GR36" i="2" s="1"/>
  <c r="GS31" i="2"/>
  <c r="GT31" i="2"/>
  <c r="GU31" i="2"/>
  <c r="GV31" i="2"/>
  <c r="GW31" i="2"/>
  <c r="GX31" i="2"/>
  <c r="GY31" i="2"/>
  <c r="GZ31" i="2"/>
  <c r="HA31" i="2"/>
  <c r="HB31" i="2"/>
  <c r="HC31" i="2"/>
  <c r="HD31" i="2"/>
  <c r="HE31" i="2"/>
  <c r="HF31" i="2"/>
  <c r="HG31" i="2"/>
  <c r="HH31" i="2"/>
  <c r="HH36" i="2" s="1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X36" i="2" s="1"/>
  <c r="HY31" i="2"/>
  <c r="HZ31" i="2"/>
  <c r="IA31" i="2"/>
  <c r="IB31" i="2"/>
  <c r="IC31" i="2"/>
  <c r="ID31" i="2"/>
  <c r="IE31" i="2"/>
  <c r="IF31" i="2"/>
  <c r="IG31" i="2"/>
  <c r="IH31" i="2"/>
  <c r="II31" i="2"/>
  <c r="IJ31" i="2"/>
  <c r="IK31" i="2"/>
  <c r="IL31" i="2"/>
  <c r="IM31" i="2"/>
  <c r="IN31" i="2"/>
  <c r="IN36" i="2" s="1"/>
  <c r="IO31" i="2"/>
  <c r="IP31" i="2"/>
  <c r="IQ31" i="2"/>
  <c r="IR31" i="2"/>
  <c r="IS31" i="2"/>
  <c r="IT31" i="2"/>
  <c r="IU31" i="2"/>
  <c r="IV31" i="2"/>
  <c r="IW31" i="2"/>
  <c r="IX31" i="2"/>
  <c r="IY31" i="2"/>
  <c r="IZ31" i="2"/>
  <c r="JA31" i="2"/>
  <c r="JB31" i="2"/>
  <c r="JC31" i="2"/>
  <c r="JD31" i="2"/>
  <c r="JD36" i="2" s="1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T36" i="2" s="1"/>
  <c r="JU31" i="2"/>
  <c r="JV31" i="2"/>
  <c r="JW31" i="2"/>
  <c r="JX31" i="2"/>
  <c r="JY31" i="2"/>
  <c r="JZ31" i="2"/>
  <c r="KA31" i="2"/>
  <c r="KB31" i="2"/>
  <c r="KC31" i="2"/>
  <c r="KD31" i="2"/>
  <c r="KE31" i="2"/>
  <c r="B33" i="2"/>
  <c r="C8" i="2" s="1"/>
  <c r="C33" i="2" s="1"/>
  <c r="D8" i="2" s="1"/>
  <c r="D33" i="2" s="1"/>
  <c r="E8" i="2" s="1"/>
  <c r="E33" i="2" s="1"/>
  <c r="BB36" i="2"/>
  <c r="BC36" i="2"/>
  <c r="BF36" i="2"/>
  <c r="BG36" i="2"/>
  <c r="BN36" i="2"/>
  <c r="BR36" i="2"/>
  <c r="BS36" i="2"/>
  <c r="BT36" i="2"/>
  <c r="BV36" i="2"/>
  <c r="BZ36" i="2"/>
  <c r="CB36" i="2"/>
  <c r="CD36" i="2"/>
  <c r="CH36" i="2"/>
  <c r="CI36" i="2"/>
  <c r="CL36" i="2"/>
  <c r="CN36" i="2"/>
  <c r="CP36" i="2"/>
  <c r="CR36" i="2"/>
  <c r="CT36" i="2"/>
  <c r="CZ36" i="2"/>
  <c r="DB36" i="2"/>
  <c r="DD36" i="2"/>
  <c r="DF36" i="2"/>
  <c r="DJ36" i="2"/>
  <c r="DK36" i="2"/>
  <c r="DL36" i="2"/>
  <c r="DN36" i="2"/>
  <c r="DP36" i="2"/>
  <c r="DR36" i="2"/>
  <c r="DT36" i="2"/>
  <c r="DV36" i="2"/>
  <c r="DZ36" i="2"/>
  <c r="EA36" i="2"/>
  <c r="EB36" i="2"/>
  <c r="ED36" i="2"/>
  <c r="EF36" i="2"/>
  <c r="EH36" i="2"/>
  <c r="EJ36" i="2"/>
  <c r="EL36" i="2"/>
  <c r="EQ36" i="2"/>
  <c r="ER36" i="2"/>
  <c r="ET36" i="2"/>
  <c r="EU36" i="2"/>
  <c r="EV36" i="2"/>
  <c r="EX36" i="2"/>
  <c r="EY36" i="2"/>
  <c r="FB36" i="2"/>
  <c r="FC36" i="2"/>
  <c r="FF36" i="2"/>
  <c r="FG36" i="2"/>
  <c r="FH36" i="2"/>
  <c r="FN36" i="2"/>
  <c r="FO36" i="2"/>
  <c r="FS36" i="2"/>
  <c r="FT36" i="2"/>
  <c r="FV36" i="2"/>
  <c r="FW36" i="2"/>
  <c r="FZ36" i="2"/>
  <c r="GA36" i="2"/>
  <c r="GD36" i="2"/>
  <c r="GE36" i="2"/>
  <c r="GF36" i="2"/>
  <c r="GH36" i="2"/>
  <c r="GI36" i="2"/>
  <c r="GJ36" i="2"/>
  <c r="GL36" i="2"/>
  <c r="GM36" i="2"/>
  <c r="GP36" i="2"/>
  <c r="GQ36" i="2"/>
  <c r="GT36" i="2"/>
  <c r="GU36" i="2"/>
  <c r="GV36" i="2"/>
  <c r="GX36" i="2"/>
  <c r="GY36" i="2"/>
  <c r="HB36" i="2"/>
  <c r="HC36" i="2"/>
  <c r="HF36" i="2"/>
  <c r="HG36" i="2"/>
  <c r="HJ36" i="2"/>
  <c r="HK36" i="2"/>
  <c r="HL36" i="2"/>
  <c r="HN36" i="2"/>
  <c r="HO36" i="2"/>
  <c r="HP36" i="2"/>
  <c r="HR36" i="2"/>
  <c r="HS36" i="2"/>
  <c r="HV36" i="2"/>
  <c r="HW36" i="2"/>
  <c r="HZ36" i="2"/>
  <c r="IA36" i="2"/>
  <c r="IB36" i="2"/>
  <c r="ID36" i="2"/>
  <c r="IE36" i="2"/>
  <c r="IF36" i="2"/>
  <c r="IH36" i="2"/>
  <c r="II36" i="2"/>
  <c r="IL36" i="2"/>
  <c r="IM36" i="2"/>
  <c r="IP36" i="2"/>
  <c r="IQ36" i="2"/>
  <c r="IR36" i="2"/>
  <c r="IT36" i="2"/>
  <c r="IU36" i="2"/>
  <c r="IV36" i="2"/>
  <c r="IX36" i="2"/>
  <c r="IY36" i="2"/>
  <c r="JB36" i="2"/>
  <c r="JC36" i="2"/>
  <c r="JF36" i="2"/>
  <c r="JG36" i="2"/>
  <c r="JH36" i="2"/>
  <c r="JJ36" i="2"/>
  <c r="JK36" i="2"/>
  <c r="JL36" i="2"/>
  <c r="JN36" i="2"/>
  <c r="JO36" i="2"/>
  <c r="JR36" i="2"/>
  <c r="JS36" i="2"/>
  <c r="JV36" i="2"/>
  <c r="JW36" i="2"/>
  <c r="JX36" i="2"/>
  <c r="JZ36" i="2"/>
  <c r="KA36" i="2"/>
  <c r="KB36" i="2"/>
  <c r="KD36" i="2"/>
  <c r="KE36" i="2"/>
  <c r="B4" i="1"/>
  <c r="C4" i="1"/>
  <c r="C5" i="1"/>
  <c r="D8" i="1"/>
  <c r="C11" i="1"/>
  <c r="D11" i="1"/>
  <c r="E11" i="1" s="1"/>
  <c r="G11" i="1"/>
  <c r="H11" i="1"/>
  <c r="I11" i="1"/>
  <c r="K11" i="1"/>
  <c r="L11" i="1" s="1"/>
  <c r="M11" i="1" s="1"/>
  <c r="O11" i="1"/>
  <c r="P11" i="1" s="1"/>
  <c r="Q11" i="1" s="1"/>
  <c r="S11" i="1"/>
  <c r="T11" i="1"/>
  <c r="U11" i="1" s="1"/>
  <c r="V11" i="1" s="1"/>
  <c r="X11" i="1"/>
  <c r="Y11" i="1"/>
  <c r="Z11" i="1" s="1"/>
  <c r="AB11" i="1"/>
  <c r="AC11" i="1"/>
  <c r="AD11" i="1"/>
  <c r="AF11" i="1"/>
  <c r="AG11" i="1" s="1"/>
  <c r="AH11" i="1" s="1"/>
  <c r="AI11" i="1" s="1"/>
  <c r="AK11" i="1"/>
  <c r="AL11" i="1" s="1"/>
  <c r="AM11" i="1" s="1"/>
  <c r="AO11" i="1"/>
  <c r="AP11" i="1" s="1"/>
  <c r="AQ11" i="1" s="1"/>
  <c r="AR11" i="1" s="1"/>
  <c r="AT11" i="1"/>
  <c r="AU11" i="1" s="1"/>
  <c r="AV11" i="1" s="1"/>
  <c r="AX11" i="1"/>
  <c r="AY11" i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CL11" i="1" s="1"/>
  <c r="CM11" i="1" s="1"/>
  <c r="CN11" i="1" s="1"/>
  <c r="CO11" i="1" s="1"/>
  <c r="CP11" i="1" s="1"/>
  <c r="CQ11" i="1" s="1"/>
  <c r="CR11" i="1" s="1"/>
  <c r="CS11" i="1" s="1"/>
  <c r="CT11" i="1" s="1"/>
  <c r="CU11" i="1" s="1"/>
  <c r="CV11" i="1" s="1"/>
  <c r="CW11" i="1" s="1"/>
  <c r="CX11" i="1" s="1"/>
  <c r="CY11" i="1" s="1"/>
  <c r="CZ11" i="1" s="1"/>
  <c r="DA11" i="1" s="1"/>
  <c r="DB11" i="1" s="1"/>
  <c r="DC11" i="1" s="1"/>
  <c r="DD11" i="1" s="1"/>
  <c r="DE11" i="1" s="1"/>
  <c r="DF11" i="1" s="1"/>
  <c r="DG11" i="1" s="1"/>
  <c r="DH11" i="1" s="1"/>
  <c r="DI11" i="1" s="1"/>
  <c r="DJ11" i="1" s="1"/>
  <c r="DK11" i="1" s="1"/>
  <c r="DL11" i="1" s="1"/>
  <c r="DM11" i="1" s="1"/>
  <c r="DN11" i="1" s="1"/>
  <c r="DO11" i="1" s="1"/>
  <c r="DP11" i="1" s="1"/>
  <c r="DQ11" i="1" s="1"/>
  <c r="DR11" i="1" s="1"/>
  <c r="DS11" i="1" s="1"/>
  <c r="DT11" i="1" s="1"/>
  <c r="DU11" i="1" s="1"/>
  <c r="DV11" i="1" s="1"/>
  <c r="DW11" i="1" s="1"/>
  <c r="DX11" i="1" s="1"/>
  <c r="DY11" i="1" s="1"/>
  <c r="DZ11" i="1" s="1"/>
  <c r="EA11" i="1" s="1"/>
  <c r="EB11" i="1" s="1"/>
  <c r="EC11" i="1" s="1"/>
  <c r="ED11" i="1" s="1"/>
  <c r="EE11" i="1" s="1"/>
  <c r="EF11" i="1" s="1"/>
  <c r="EG11" i="1" s="1"/>
  <c r="EH11" i="1" s="1"/>
  <c r="EI11" i="1" s="1"/>
  <c r="EJ11" i="1" s="1"/>
  <c r="EK11" i="1" s="1"/>
  <c r="EL11" i="1" s="1"/>
  <c r="EM11" i="1" s="1"/>
  <c r="EN11" i="1" s="1"/>
  <c r="EO11" i="1" s="1"/>
  <c r="EP11" i="1" s="1"/>
  <c r="EQ11" i="1" s="1"/>
  <c r="ER11" i="1" s="1"/>
  <c r="ES11" i="1" s="1"/>
  <c r="ET11" i="1" s="1"/>
  <c r="EU11" i="1" s="1"/>
  <c r="EV11" i="1" s="1"/>
  <c r="EW11" i="1" s="1"/>
  <c r="EX11" i="1" s="1"/>
  <c r="EY11" i="1" s="1"/>
  <c r="EZ11" i="1" s="1"/>
  <c r="FA11" i="1" s="1"/>
  <c r="FB11" i="1" s="1"/>
  <c r="FC11" i="1" s="1"/>
  <c r="FD11" i="1" s="1"/>
  <c r="FE11" i="1" s="1"/>
  <c r="FF11" i="1" s="1"/>
  <c r="FG11" i="1" s="1"/>
  <c r="FH11" i="1" s="1"/>
  <c r="FI11" i="1" s="1"/>
  <c r="FJ11" i="1" s="1"/>
  <c r="FK11" i="1" s="1"/>
  <c r="FL11" i="1" s="1"/>
  <c r="FM11" i="1" s="1"/>
  <c r="FN11" i="1" s="1"/>
  <c r="FO11" i="1" s="1"/>
  <c r="FP11" i="1" s="1"/>
  <c r="FQ11" i="1" s="1"/>
  <c r="FR11" i="1" s="1"/>
  <c r="FS11" i="1" s="1"/>
  <c r="FT11" i="1" s="1"/>
  <c r="FU11" i="1" s="1"/>
  <c r="FV11" i="1" s="1"/>
  <c r="FW11" i="1" s="1"/>
  <c r="FX11" i="1" s="1"/>
  <c r="FY11" i="1" s="1"/>
  <c r="FZ11" i="1" s="1"/>
  <c r="GA11" i="1" s="1"/>
  <c r="GB11" i="1" s="1"/>
  <c r="GC11" i="1" s="1"/>
  <c r="GD11" i="1" s="1"/>
  <c r="GE11" i="1" s="1"/>
  <c r="GF11" i="1" s="1"/>
  <c r="GG11" i="1" s="1"/>
  <c r="GH11" i="1" s="1"/>
  <c r="GI11" i="1" s="1"/>
  <c r="GJ11" i="1" s="1"/>
  <c r="GK11" i="1" s="1"/>
  <c r="GL11" i="1" s="1"/>
  <c r="GM11" i="1" s="1"/>
  <c r="GN11" i="1" s="1"/>
  <c r="GO11" i="1" s="1"/>
  <c r="GP11" i="1" s="1"/>
  <c r="GQ11" i="1" s="1"/>
  <c r="GR11" i="1" s="1"/>
  <c r="GS11" i="1" s="1"/>
  <c r="GT11" i="1" s="1"/>
  <c r="GU11" i="1" s="1"/>
  <c r="GV11" i="1" s="1"/>
  <c r="GW11" i="1" s="1"/>
  <c r="GX11" i="1" s="1"/>
  <c r="GY11" i="1" s="1"/>
  <c r="GZ11" i="1" s="1"/>
  <c r="HA11" i="1" s="1"/>
  <c r="HB11" i="1" s="1"/>
  <c r="HC11" i="1" s="1"/>
  <c r="HD11" i="1" s="1"/>
  <c r="HE11" i="1" s="1"/>
  <c r="HF11" i="1" s="1"/>
  <c r="HG11" i="1" s="1"/>
  <c r="HH11" i="1" s="1"/>
  <c r="HI11" i="1" s="1"/>
  <c r="HJ11" i="1" s="1"/>
  <c r="HK11" i="1" s="1"/>
  <c r="HL11" i="1" s="1"/>
  <c r="HM11" i="1" s="1"/>
  <c r="HN11" i="1" s="1"/>
  <c r="HO11" i="1" s="1"/>
  <c r="HP11" i="1" s="1"/>
  <c r="HQ11" i="1" s="1"/>
  <c r="HR11" i="1" s="1"/>
  <c r="HS11" i="1" s="1"/>
  <c r="HT11" i="1" s="1"/>
  <c r="HU11" i="1" s="1"/>
  <c r="HV11" i="1" s="1"/>
  <c r="HW11" i="1" s="1"/>
  <c r="HX11" i="1" s="1"/>
  <c r="HY11" i="1" s="1"/>
  <c r="HZ11" i="1" s="1"/>
  <c r="IA11" i="1" s="1"/>
  <c r="IB11" i="1" s="1"/>
  <c r="IC11" i="1" s="1"/>
  <c r="ID11" i="1" s="1"/>
  <c r="IE11" i="1" s="1"/>
  <c r="IF11" i="1" s="1"/>
  <c r="IG11" i="1" s="1"/>
  <c r="IH11" i="1" s="1"/>
  <c r="II11" i="1" s="1"/>
  <c r="IJ11" i="1" s="1"/>
  <c r="IK11" i="1" s="1"/>
  <c r="IL11" i="1" s="1"/>
  <c r="IM11" i="1" s="1"/>
  <c r="IN11" i="1" s="1"/>
  <c r="IO11" i="1" s="1"/>
  <c r="IP11" i="1" s="1"/>
  <c r="IQ11" i="1" s="1"/>
  <c r="IR11" i="1" s="1"/>
  <c r="IS11" i="1" s="1"/>
  <c r="IT11" i="1" s="1"/>
  <c r="IU11" i="1" s="1"/>
  <c r="IV11" i="1" s="1"/>
  <c r="IW11" i="1" s="1"/>
  <c r="IX11" i="1" s="1"/>
  <c r="IY11" i="1" s="1"/>
  <c r="IZ11" i="1" s="1"/>
  <c r="JA11" i="1" s="1"/>
  <c r="JB11" i="1" s="1"/>
  <c r="JC11" i="1" s="1"/>
  <c r="JD11" i="1" s="1"/>
  <c r="JE11" i="1" s="1"/>
  <c r="JF11" i="1" s="1"/>
  <c r="JG11" i="1" s="1"/>
  <c r="JH11" i="1" s="1"/>
  <c r="JI11" i="1" s="1"/>
  <c r="JJ11" i="1" s="1"/>
  <c r="JK11" i="1" s="1"/>
  <c r="JL11" i="1" s="1"/>
  <c r="JM11" i="1" s="1"/>
  <c r="JN11" i="1" s="1"/>
  <c r="JO11" i="1" s="1"/>
  <c r="JP11" i="1" s="1"/>
  <c r="JQ11" i="1" s="1"/>
  <c r="JR11" i="1" s="1"/>
  <c r="JS11" i="1" s="1"/>
  <c r="JT11" i="1" s="1"/>
  <c r="JU11" i="1" s="1"/>
  <c r="JV11" i="1" s="1"/>
  <c r="JW11" i="1" s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IW26" i="1"/>
  <c r="IX26" i="1"/>
  <c r="IY26" i="1"/>
  <c r="IZ26" i="1"/>
  <c r="JA26" i="1"/>
  <c r="JB26" i="1"/>
  <c r="JC26" i="1"/>
  <c r="JD26" i="1"/>
  <c r="JE26" i="1"/>
  <c r="JF26" i="1"/>
  <c r="JG26" i="1"/>
  <c r="JH26" i="1"/>
  <c r="JI26" i="1"/>
  <c r="JJ26" i="1"/>
  <c r="JK26" i="1"/>
  <c r="JL26" i="1"/>
  <c r="JM26" i="1"/>
  <c r="JN26" i="1"/>
  <c r="JO26" i="1"/>
  <c r="JP26" i="1"/>
  <c r="JQ26" i="1"/>
  <c r="JR26" i="1"/>
  <c r="JS26" i="1"/>
  <c r="JT26" i="1"/>
  <c r="JU26" i="1"/>
  <c r="JV26" i="1"/>
  <c r="JW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V27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V27" i="1"/>
  <c r="IW27" i="1"/>
  <c r="IX27" i="1"/>
  <c r="IY27" i="1"/>
  <c r="IZ27" i="1"/>
  <c r="JA27" i="1"/>
  <c r="JB27" i="1"/>
  <c r="JC27" i="1"/>
  <c r="JD27" i="1"/>
  <c r="JE27" i="1"/>
  <c r="JF27" i="1"/>
  <c r="JG27" i="1"/>
  <c r="JH27" i="1"/>
  <c r="JI27" i="1"/>
  <c r="JJ27" i="1"/>
  <c r="JK27" i="1"/>
  <c r="JL27" i="1"/>
  <c r="JM27" i="1"/>
  <c r="JN27" i="1"/>
  <c r="JO27" i="1"/>
  <c r="JP27" i="1"/>
  <c r="JQ27" i="1"/>
  <c r="JR27" i="1"/>
  <c r="JS27" i="1"/>
  <c r="JT27" i="1"/>
  <c r="JU27" i="1"/>
  <c r="JV27" i="1"/>
  <c r="JW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Y28" i="1"/>
  <c r="IZ28" i="1"/>
  <c r="JA28" i="1"/>
  <c r="JB28" i="1"/>
  <c r="JC28" i="1"/>
  <c r="JD28" i="1"/>
  <c r="JE28" i="1"/>
  <c r="JF28" i="1"/>
  <c r="JG28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V28" i="1"/>
  <c r="JW28" i="1"/>
  <c r="B29" i="1"/>
  <c r="C29" i="1"/>
  <c r="D29" i="1"/>
  <c r="E29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BG36" i="3" l="1"/>
  <c r="BG38" i="3" s="1"/>
  <c r="JZ30" i="4"/>
  <c r="DT36" i="3"/>
  <c r="H36" i="3"/>
  <c r="DP36" i="3"/>
  <c r="DL36" i="3"/>
  <c r="DH36" i="3"/>
  <c r="DD36" i="3"/>
  <c r="CZ36" i="3"/>
  <c r="CV36" i="3"/>
  <c r="CR36" i="3"/>
  <c r="CN36" i="3"/>
  <c r="CJ36" i="3"/>
  <c r="CB36" i="3"/>
  <c r="BX36" i="3"/>
  <c r="BT36" i="3"/>
  <c r="BT38" i="3" s="1"/>
  <c r="BP36" i="3"/>
  <c r="BP38" i="3" s="1"/>
  <c r="BL36" i="3"/>
  <c r="BL38" i="3" s="1"/>
  <c r="AU36" i="3"/>
  <c r="AU38" i="3" s="1"/>
  <c r="AQ36" i="3"/>
  <c r="AQ38" i="3" s="1"/>
  <c r="AA36" i="3"/>
  <c r="AA38" i="3" s="1"/>
  <c r="K36" i="3"/>
  <c r="X36" i="3"/>
  <c r="X38" i="3" s="1"/>
  <c r="DS36" i="3"/>
  <c r="DO36" i="3"/>
  <c r="DK36" i="3"/>
  <c r="DG36" i="3"/>
  <c r="DC36" i="3"/>
  <c r="CY36" i="3"/>
  <c r="CU36" i="3"/>
  <c r="CM36" i="3"/>
  <c r="CA36" i="3"/>
  <c r="BS36" i="3"/>
  <c r="BS38" i="3" s="1"/>
  <c r="BC36" i="3"/>
  <c r="BC38" i="3" s="1"/>
  <c r="AY36" i="3"/>
  <c r="AY38" i="3" s="1"/>
  <c r="AM36" i="3"/>
  <c r="AM38" i="3" s="1"/>
  <c r="AI36" i="3"/>
  <c r="AI38" i="3" s="1"/>
  <c r="W36" i="3"/>
  <c r="W38" i="3" s="1"/>
  <c r="C36" i="3"/>
  <c r="BI36" i="3"/>
  <c r="BI38" i="3" s="1"/>
  <c r="BE36" i="3"/>
  <c r="BE38" i="3" s="1"/>
  <c r="BA36" i="3"/>
  <c r="BA38" i="3" s="1"/>
  <c r="AW36" i="3"/>
  <c r="AW38" i="3" s="1"/>
  <c r="AS36" i="3"/>
  <c r="AS38" i="3" s="1"/>
  <c r="AO36" i="3"/>
  <c r="AO38" i="3" s="1"/>
  <c r="AK36" i="3"/>
  <c r="AK38" i="3" s="1"/>
  <c r="DQ36" i="3"/>
  <c r="DM36" i="3"/>
  <c r="DI36" i="3"/>
  <c r="DE36" i="3"/>
  <c r="DA36" i="3"/>
  <c r="CW36" i="3"/>
  <c r="CS36" i="3"/>
  <c r="CO36" i="3"/>
  <c r="CK36" i="3"/>
  <c r="CG36" i="3"/>
  <c r="CC36" i="3"/>
  <c r="BU36" i="3"/>
  <c r="BQ36" i="3"/>
  <c r="BQ38" i="3" s="1"/>
  <c r="BM36" i="3"/>
  <c r="BM38" i="3" s="1"/>
  <c r="BH36" i="3"/>
  <c r="BH38" i="3" s="1"/>
  <c r="BD36" i="3"/>
  <c r="BD38" i="3" s="1"/>
  <c r="AZ36" i="3"/>
  <c r="AZ38" i="3" s="1"/>
  <c r="AV36" i="3"/>
  <c r="AV38" i="3" s="1"/>
  <c r="AR36" i="3"/>
  <c r="AR38" i="3" s="1"/>
  <c r="AN36" i="3"/>
  <c r="AN38" i="3" s="1"/>
  <c r="AJ36" i="3"/>
  <c r="AJ38" i="3" s="1"/>
  <c r="AF36" i="3"/>
  <c r="AF38" i="3" s="1"/>
  <c r="AB36" i="3"/>
  <c r="AB38" i="3" s="1"/>
  <c r="T36" i="3"/>
  <c r="T38" i="3" s="1"/>
  <c r="P36" i="3"/>
  <c r="P38" i="3" s="1"/>
  <c r="L36" i="3"/>
  <c r="L38" i="3" s="1"/>
  <c r="D36" i="3"/>
  <c r="C6" i="3"/>
  <c r="MP19" i="4"/>
  <c r="MD19" i="4"/>
  <c r="LZ19" i="4"/>
  <c r="LN19" i="4"/>
  <c r="LJ19" i="4"/>
  <c r="LB19" i="4"/>
  <c r="KX19" i="4"/>
  <c r="KT19" i="4"/>
  <c r="KL19" i="4"/>
  <c r="KH19" i="4"/>
  <c r="JV19" i="4"/>
  <c r="JB19" i="4"/>
  <c r="IP19" i="4"/>
  <c r="ID19" i="4"/>
  <c r="HJ19" i="4"/>
  <c r="GX19" i="4"/>
  <c r="AE36" i="3"/>
  <c r="AE38" i="3" s="1"/>
  <c r="S36" i="3"/>
  <c r="S38" i="3" s="1"/>
  <c r="AG36" i="3"/>
  <c r="AG38" i="3" s="1"/>
  <c r="AC36" i="3"/>
  <c r="AC38" i="3" s="1"/>
  <c r="Y36" i="3"/>
  <c r="Y38" i="3" s="1"/>
  <c r="U36" i="3"/>
  <c r="U38" i="3" s="1"/>
  <c r="Q36" i="3"/>
  <c r="Q38" i="3" s="1"/>
  <c r="M36" i="3"/>
  <c r="M38" i="3" s="1"/>
  <c r="I36" i="3"/>
  <c r="E36" i="3"/>
  <c r="LT30" i="4"/>
  <c r="BK20" i="3"/>
  <c r="BK36" i="3" s="1"/>
  <c r="BK38" i="3" s="1"/>
  <c r="BK9" i="3"/>
  <c r="O36" i="3"/>
  <c r="O38" i="3" s="1"/>
  <c r="G36" i="3"/>
  <c r="CE36" i="3"/>
  <c r="BW36" i="3"/>
  <c r="BO36" i="3"/>
  <c r="BO38" i="3" s="1"/>
  <c r="BY36" i="3"/>
  <c r="B33" i="3"/>
  <c r="C8" i="3" s="1"/>
  <c r="C33" i="3" s="1"/>
  <c r="D8" i="3" s="1"/>
  <c r="D33" i="3" s="1"/>
  <c r="MH19" i="4"/>
  <c r="KP19" i="4"/>
  <c r="JR19" i="4"/>
  <c r="IT19" i="4"/>
  <c r="HZ19" i="4"/>
  <c r="HF19" i="4"/>
  <c r="KB33" i="1"/>
  <c r="FT20" i="5"/>
  <c r="EB20" i="5"/>
  <c r="BH20" i="5"/>
  <c r="KG33" i="1"/>
  <c r="GR31" i="5"/>
  <c r="GN31" i="5"/>
  <c r="GJ31" i="5"/>
  <c r="GF31" i="5"/>
  <c r="GB31" i="5"/>
  <c r="FX31" i="5"/>
  <c r="FT31" i="5"/>
  <c r="FP31" i="5"/>
  <c r="FL31" i="5"/>
  <c r="FH31" i="5"/>
  <c r="FD31" i="5"/>
  <c r="EZ31" i="5"/>
  <c r="EV31" i="5"/>
  <c r="ER31" i="5"/>
  <c r="EN31" i="5"/>
  <c r="EJ31" i="5"/>
  <c r="EF31" i="5"/>
  <c r="EB31" i="5"/>
  <c r="DX31" i="5"/>
  <c r="DT31" i="5"/>
  <c r="DP31" i="5"/>
  <c r="DL31" i="5"/>
  <c r="DH31" i="5"/>
  <c r="DD31" i="5"/>
  <c r="CZ31" i="5"/>
  <c r="CV31" i="5"/>
  <c r="CR31" i="5"/>
  <c r="CN31" i="5"/>
  <c r="CJ31" i="5"/>
  <c r="CF31" i="5"/>
  <c r="CB31" i="5"/>
  <c r="BX31" i="5"/>
  <c r="BT31" i="5"/>
  <c r="BP31" i="5"/>
  <c r="BL31" i="5"/>
  <c r="GV31" i="5"/>
  <c r="GQ31" i="5"/>
  <c r="GM31" i="5"/>
  <c r="GI31" i="5"/>
  <c r="GE31" i="5"/>
  <c r="GA31" i="5"/>
  <c r="FW31" i="5"/>
  <c r="FS31" i="5"/>
  <c r="FO31" i="5"/>
  <c r="FK31" i="5"/>
  <c r="FG31" i="5"/>
  <c r="FC31" i="5"/>
  <c r="EY31" i="5"/>
  <c r="EU31" i="5"/>
  <c r="EQ31" i="5"/>
  <c r="EM31" i="5"/>
  <c r="EI31" i="5"/>
  <c r="EE31" i="5"/>
  <c r="EA31" i="5"/>
  <c r="DW31" i="5"/>
  <c r="DS31" i="5"/>
  <c r="DO31" i="5"/>
  <c r="DK31" i="5"/>
  <c r="DG31" i="5"/>
  <c r="DC31" i="5"/>
  <c r="CY31" i="5"/>
  <c r="CU31" i="5"/>
  <c r="CQ31" i="5"/>
  <c r="CM31" i="5"/>
  <c r="CI31" i="5"/>
  <c r="CE31" i="5"/>
  <c r="CA31" i="5"/>
  <c r="BW31" i="5"/>
  <c r="BS31" i="5"/>
  <c r="BO31" i="5"/>
  <c r="BJ31" i="5"/>
  <c r="BF31" i="5"/>
  <c r="BB31" i="5"/>
  <c r="JY33" i="1"/>
  <c r="IZ20" i="5"/>
  <c r="GN20" i="5"/>
  <c r="GJ20" i="5"/>
  <c r="GF20" i="5"/>
  <c r="FX20" i="5"/>
  <c r="FP20" i="5"/>
  <c r="FH20" i="5"/>
  <c r="FD20" i="5"/>
  <c r="EZ20" i="5"/>
  <c r="ER20" i="5"/>
  <c r="EN20" i="5"/>
  <c r="EJ20" i="5"/>
  <c r="DX20" i="5"/>
  <c r="DT20" i="5"/>
  <c r="DL20" i="5"/>
  <c r="DH20" i="5"/>
  <c r="DD20" i="5"/>
  <c r="CV20" i="5"/>
  <c r="CR20" i="5"/>
  <c r="CN20" i="5"/>
  <c r="CF20" i="5"/>
  <c r="CB20" i="5"/>
  <c r="BX20" i="5"/>
  <c r="BP20" i="5"/>
  <c r="BL20" i="5"/>
  <c r="AZ20" i="5"/>
  <c r="AV20" i="5"/>
  <c r="AR20" i="5"/>
  <c r="AJ20" i="5"/>
  <c r="AF20" i="5"/>
  <c r="AB20" i="5"/>
  <c r="T20" i="5"/>
  <c r="P20" i="5"/>
  <c r="L20" i="5"/>
  <c r="D20" i="5"/>
  <c r="BG31" i="5"/>
  <c r="BC31" i="5"/>
  <c r="AY31" i="5"/>
  <c r="KW33" i="1"/>
  <c r="GR20" i="5"/>
  <c r="GB20" i="5"/>
  <c r="FL20" i="5"/>
  <c r="EV20" i="5"/>
  <c r="EF20" i="5"/>
  <c r="DP20" i="5"/>
  <c r="CZ20" i="5"/>
  <c r="CJ20" i="5"/>
  <c r="BT20" i="5"/>
  <c r="BD20" i="5"/>
  <c r="AN20" i="5"/>
  <c r="X20" i="5"/>
  <c r="H20" i="5"/>
  <c r="LL20" i="5"/>
  <c r="LK20" i="5"/>
  <c r="LG20" i="5"/>
  <c r="LC20" i="5"/>
  <c r="KY20" i="5"/>
  <c r="KU20" i="5"/>
  <c r="KQ20" i="5"/>
  <c r="KM20" i="5"/>
  <c r="KI20" i="5"/>
  <c r="KE20" i="5"/>
  <c r="JW20" i="5"/>
  <c r="JS20" i="5"/>
  <c r="JO20" i="5"/>
  <c r="JK20" i="5"/>
  <c r="JG20" i="5"/>
  <c r="JC20" i="5"/>
  <c r="IY20" i="5"/>
  <c r="IU20" i="5"/>
  <c r="IQ20" i="5"/>
  <c r="IM20" i="5"/>
  <c r="II20" i="5"/>
  <c r="IE20" i="5"/>
  <c r="IA20" i="5"/>
  <c r="HW20" i="5"/>
  <c r="HS20" i="5"/>
  <c r="HO20" i="5"/>
  <c r="HK20" i="5"/>
  <c r="HG20" i="5"/>
  <c r="HC20" i="5"/>
  <c r="GY20" i="5"/>
  <c r="GU20" i="5"/>
  <c r="GQ20" i="5"/>
  <c r="GM20" i="5"/>
  <c r="GI20" i="5"/>
  <c r="GE20" i="5"/>
  <c r="GA20" i="5"/>
  <c r="FW20" i="5"/>
  <c r="FS20" i="5"/>
  <c r="FO20" i="5"/>
  <c r="FK20" i="5"/>
  <c r="FG20" i="5"/>
  <c r="FC20" i="5"/>
  <c r="EY20" i="5"/>
  <c r="EU20" i="5"/>
  <c r="EQ20" i="5"/>
  <c r="EM20" i="5"/>
  <c r="EI20" i="5"/>
  <c r="EE20" i="5"/>
  <c r="EA20" i="5"/>
  <c r="DW20" i="5"/>
  <c r="DS20" i="5"/>
  <c r="DO20" i="5"/>
  <c r="DK20" i="5"/>
  <c r="DG20" i="5"/>
  <c r="DC20" i="5"/>
  <c r="CY20" i="5"/>
  <c r="CU20" i="5"/>
  <c r="CQ20" i="5"/>
  <c r="CM20" i="5"/>
  <c r="CI20" i="5"/>
  <c r="CE20" i="5"/>
  <c r="CA20" i="5"/>
  <c r="BW20" i="5"/>
  <c r="BS20" i="5"/>
  <c r="BO20" i="5"/>
  <c r="BK20" i="5"/>
  <c r="BG20" i="5"/>
  <c r="BC20" i="5"/>
  <c r="AY20" i="5"/>
  <c r="AU20" i="5"/>
  <c r="AQ20" i="5"/>
  <c r="AM20" i="5"/>
  <c r="AI20" i="5"/>
  <c r="AE20" i="5"/>
  <c r="AA20" i="5"/>
  <c r="W20" i="5"/>
  <c r="S20" i="5"/>
  <c r="O20" i="5"/>
  <c r="K20" i="5"/>
  <c r="G20" i="5"/>
  <c r="C20" i="5"/>
  <c r="KE33" i="1"/>
  <c r="LC31" i="5"/>
  <c r="KQ31" i="5"/>
  <c r="JW31" i="5"/>
  <c r="JK31" i="5"/>
  <c r="IQ31" i="5"/>
  <c r="IM31" i="5"/>
  <c r="II31" i="5"/>
  <c r="IE31" i="5"/>
  <c r="IA31" i="5"/>
  <c r="HW31" i="5"/>
  <c r="HS31" i="5"/>
  <c r="HO31" i="5"/>
  <c r="HK31" i="5"/>
  <c r="HG31" i="5"/>
  <c r="HC31" i="5"/>
  <c r="GY31" i="5"/>
  <c r="GU31" i="5"/>
  <c r="LB31" i="5"/>
  <c r="KT31" i="5"/>
  <c r="KL31" i="5"/>
  <c r="JV31" i="5"/>
  <c r="JR31" i="5"/>
  <c r="JF31" i="5"/>
  <c r="JB31" i="5"/>
  <c r="IX31" i="5"/>
  <c r="IP31" i="5"/>
  <c r="IL31" i="5"/>
  <c r="IH31" i="5"/>
  <c r="HZ31" i="5"/>
  <c r="HV31" i="5"/>
  <c r="HJ31" i="5"/>
  <c r="HB31" i="5"/>
  <c r="GP31" i="5"/>
  <c r="GL31" i="5"/>
  <c r="GH31" i="5"/>
  <c r="GD31" i="5"/>
  <c r="FZ31" i="5"/>
  <c r="FV31" i="5"/>
  <c r="FR31" i="5"/>
  <c r="FN31" i="5"/>
  <c r="FJ31" i="5"/>
  <c r="FF31" i="5"/>
  <c r="FB31" i="5"/>
  <c r="EX31" i="5"/>
  <c r="ET31" i="5"/>
  <c r="EP31" i="5"/>
  <c r="EL31" i="5"/>
  <c r="EH31" i="5"/>
  <c r="ED31" i="5"/>
  <c r="DZ31" i="5"/>
  <c r="DV31" i="5"/>
  <c r="DR31" i="5"/>
  <c r="DN31" i="5"/>
  <c r="DJ31" i="5"/>
  <c r="DF31" i="5"/>
  <c r="DB31" i="5"/>
  <c r="CX31" i="5"/>
  <c r="CT31" i="5"/>
  <c r="CP31" i="5"/>
  <c r="CL31" i="5"/>
  <c r="CH31" i="5"/>
  <c r="CD31" i="5"/>
  <c r="BZ31" i="5"/>
  <c r="BV31" i="5"/>
  <c r="BR31" i="5"/>
  <c r="BN31" i="5"/>
  <c r="DI24" i="1"/>
  <c r="KO33" i="1"/>
  <c r="JV30" i="4"/>
  <c r="JJ30" i="4"/>
  <c r="JF30" i="4"/>
  <c r="IT30" i="4"/>
  <c r="IP30" i="4"/>
  <c r="ID30" i="4"/>
  <c r="HZ30" i="4"/>
  <c r="HJ30" i="4"/>
  <c r="GX30" i="4"/>
  <c r="GT30" i="4"/>
  <c r="ML19" i="4"/>
  <c r="LF19" i="4"/>
  <c r="KD19" i="4"/>
  <c r="JN19" i="4"/>
  <c r="IX19" i="4"/>
  <c r="IH19" i="4"/>
  <c r="HR19" i="4"/>
  <c r="HB19" i="4"/>
  <c r="AX24" i="1"/>
  <c r="AT24" i="1"/>
  <c r="AL24" i="1"/>
  <c r="AH24" i="1"/>
  <c r="AD24" i="1"/>
  <c r="Z24" i="1"/>
  <c r="V24" i="1"/>
  <c r="N24" i="1"/>
  <c r="B24" i="1"/>
  <c r="KC19" i="4"/>
  <c r="JY19" i="4"/>
  <c r="JU19" i="4"/>
  <c r="JQ19" i="4"/>
  <c r="AW24" i="1"/>
  <c r="AS24" i="1"/>
  <c r="AO24" i="1"/>
  <c r="AK24" i="1"/>
  <c r="AG24" i="1"/>
  <c r="Y24" i="1"/>
  <c r="U24" i="1"/>
  <c r="Q24" i="1"/>
  <c r="M24" i="1"/>
  <c r="I24" i="1"/>
  <c r="E24" i="1"/>
  <c r="KB30" i="4"/>
  <c r="JT30" i="4"/>
  <c r="JP30" i="4"/>
  <c r="JL30" i="4"/>
  <c r="JH30" i="4"/>
  <c r="JD30" i="4"/>
  <c r="IZ30" i="4"/>
  <c r="IV30" i="4"/>
  <c r="IR30" i="4"/>
  <c r="IN30" i="4"/>
  <c r="IJ30" i="4"/>
  <c r="IF30" i="4"/>
  <c r="IB30" i="4"/>
  <c r="HX30" i="4"/>
  <c r="HT30" i="4"/>
  <c r="HP30" i="4"/>
  <c r="HL30" i="4"/>
  <c r="HH30" i="4"/>
  <c r="HD30" i="4"/>
  <c r="GZ30" i="4"/>
  <c r="DZ24" i="1"/>
  <c r="AC24" i="1"/>
  <c r="BN24" i="1"/>
  <c r="BF24" i="1"/>
  <c r="BB24" i="1"/>
  <c r="BM24" i="1"/>
  <c r="BI24" i="1"/>
  <c r="BE24" i="1"/>
  <c r="BA24" i="1"/>
  <c r="HE24" i="1"/>
  <c r="HA24" i="1"/>
  <c r="GQ31" i="1"/>
  <c r="GI31" i="1"/>
  <c r="GA31" i="1"/>
  <c r="FS31" i="1"/>
  <c r="FC31" i="1"/>
  <c r="EU31" i="1"/>
  <c r="EE31" i="1"/>
  <c r="DW31" i="1"/>
  <c r="DO31" i="1"/>
  <c r="DG31" i="1"/>
  <c r="CQ31" i="1"/>
  <c r="CI31" i="1"/>
  <c r="BS31" i="1"/>
  <c r="BK31" i="1"/>
  <c r="GR31" i="1"/>
  <c r="GB31" i="1"/>
  <c r="FL31" i="1"/>
  <c r="DP31" i="1"/>
  <c r="CZ31" i="1"/>
  <c r="BH31" i="1"/>
  <c r="BD31" i="1"/>
  <c r="AV31" i="1"/>
  <c r="AJ31" i="1"/>
  <c r="AF31" i="1"/>
  <c r="AB31" i="1"/>
  <c r="X31" i="1"/>
  <c r="FA24" i="1"/>
  <c r="KF33" i="1"/>
  <c r="BT31" i="1"/>
  <c r="AR31" i="1"/>
  <c r="P31" i="1"/>
  <c r="L31" i="1"/>
  <c r="D31" i="1"/>
  <c r="FY24" i="1"/>
  <c r="FQ24" i="1"/>
  <c r="EO24" i="1"/>
  <c r="EG24" i="1"/>
  <c r="DY24" i="1"/>
  <c r="DQ24" i="1"/>
  <c r="DM24" i="1"/>
  <c r="CW24" i="1"/>
  <c r="BV24" i="1"/>
  <c r="J24" i="1"/>
  <c r="LJ31" i="5"/>
  <c r="KH31" i="5"/>
  <c r="GO31" i="5"/>
  <c r="GK31" i="5"/>
  <c r="GG31" i="5"/>
  <c r="GC31" i="5"/>
  <c r="FY31" i="5"/>
  <c r="FU31" i="5"/>
  <c r="FQ31" i="5"/>
  <c r="FM31" i="5"/>
  <c r="FI31" i="5"/>
  <c r="FE31" i="5"/>
  <c r="FA31" i="5"/>
  <c r="EW31" i="5"/>
  <c r="ES31" i="5"/>
  <c r="EO31" i="5"/>
  <c r="EK31" i="5"/>
  <c r="EG31" i="5"/>
  <c r="EC31" i="5"/>
  <c r="DY31" i="5"/>
  <c r="DU31" i="5"/>
  <c r="DQ31" i="5"/>
  <c r="DM31" i="5"/>
  <c r="DI31" i="5"/>
  <c r="DE31" i="5"/>
  <c r="DA31" i="5"/>
  <c r="CW31" i="5"/>
  <c r="CS31" i="5"/>
  <c r="CO31" i="5"/>
  <c r="KD31" i="5"/>
  <c r="JN31" i="5"/>
  <c r="HR31" i="5"/>
  <c r="HF31" i="5"/>
  <c r="GT31" i="5"/>
  <c r="JV20" i="5"/>
  <c r="JN20" i="5"/>
  <c r="EX20" i="5"/>
  <c r="EP20" i="5"/>
  <c r="B20" i="5"/>
  <c r="B33" i="5" s="1"/>
  <c r="C8" i="5" s="1"/>
  <c r="C33" i="5" s="1"/>
  <c r="KN33" i="1"/>
  <c r="KA33" i="1"/>
  <c r="KV33" i="1"/>
  <c r="CT24" i="1"/>
  <c r="EF31" i="1"/>
  <c r="AZ31" i="1"/>
  <c r="AN31" i="1"/>
  <c r="T31" i="1"/>
  <c r="H31" i="1"/>
  <c r="GD24" i="1"/>
  <c r="EX24" i="1"/>
  <c r="CD24" i="1"/>
  <c r="BJ24" i="1"/>
  <c r="AP24" i="1"/>
  <c r="R24" i="1"/>
  <c r="F24" i="1"/>
  <c r="KS33" i="1"/>
  <c r="JZ33" i="1"/>
  <c r="KP33" i="1"/>
  <c r="IM31" i="1"/>
  <c r="FK31" i="1"/>
  <c r="EM31" i="1"/>
  <c r="CY31" i="1"/>
  <c r="CA31" i="1"/>
  <c r="AU31" i="1"/>
  <c r="JM24" i="1"/>
  <c r="GO24" i="1"/>
  <c r="GK24" i="1"/>
  <c r="GC24" i="1"/>
  <c r="FU24" i="1"/>
  <c r="FM24" i="1"/>
  <c r="FI24" i="1"/>
  <c r="FE24" i="1"/>
  <c r="EW24" i="1"/>
  <c r="EK24" i="1"/>
  <c r="DU24" i="1"/>
  <c r="DA24" i="1"/>
  <c r="CQ24" i="1"/>
  <c r="CM24" i="1"/>
  <c r="CI24" i="1"/>
  <c r="KU33" i="1"/>
  <c r="CL24" i="1"/>
  <c r="CH24" i="1"/>
  <c r="BR24" i="1"/>
  <c r="JH31" i="1"/>
  <c r="IB31" i="1"/>
  <c r="GN31" i="1"/>
  <c r="GJ31" i="1"/>
  <c r="GF31" i="1"/>
  <c r="FX31" i="1"/>
  <c r="FT31" i="1"/>
  <c r="FP31" i="1"/>
  <c r="FH31" i="1"/>
  <c r="FD31" i="1"/>
  <c r="EZ31" i="1"/>
  <c r="EV31" i="1"/>
  <c r="ER31" i="1"/>
  <c r="EN31" i="1"/>
  <c r="EJ31" i="1"/>
  <c r="EB31" i="1"/>
  <c r="DX31" i="1"/>
  <c r="DT31" i="1"/>
  <c r="DL31" i="1"/>
  <c r="DH31" i="1"/>
  <c r="DD31" i="1"/>
  <c r="CV31" i="1"/>
  <c r="CR31" i="1"/>
  <c r="CN31" i="1"/>
  <c r="CJ31" i="1"/>
  <c r="CF31" i="1"/>
  <c r="CB31" i="1"/>
  <c r="BX31" i="1"/>
  <c r="BP31" i="1"/>
  <c r="BL31" i="1"/>
  <c r="BC31" i="1"/>
  <c r="AM31" i="1"/>
  <c r="AE31" i="1"/>
  <c r="O31" i="1"/>
  <c r="G31" i="1"/>
  <c r="GO31" i="1"/>
  <c r="GK31" i="1"/>
  <c r="GG31" i="1"/>
  <c r="GC31" i="1"/>
  <c r="FY31" i="1"/>
  <c r="FY33" i="1" s="1"/>
  <c r="FU31" i="1"/>
  <c r="FQ31" i="1"/>
  <c r="FM31" i="1"/>
  <c r="FM33" i="1" s="1"/>
  <c r="FI31" i="1"/>
  <c r="FE31" i="1"/>
  <c r="FE33" i="1" s="1"/>
  <c r="FA31" i="1"/>
  <c r="EW31" i="1"/>
  <c r="ES31" i="1"/>
  <c r="EO31" i="1"/>
  <c r="EK31" i="1"/>
  <c r="EG31" i="1"/>
  <c r="EG33" i="1" s="1"/>
  <c r="EC31" i="1"/>
  <c r="DY31" i="1"/>
  <c r="DU31" i="1"/>
  <c r="DQ31" i="1"/>
  <c r="DM31" i="1"/>
  <c r="DI31" i="1"/>
  <c r="DE31" i="1"/>
  <c r="DA31" i="1"/>
  <c r="CW31" i="1"/>
  <c r="CS31" i="1"/>
  <c r="CO31" i="1"/>
  <c r="CK31" i="1"/>
  <c r="KZ33" i="1"/>
  <c r="KC33" i="1"/>
  <c r="CE24" i="1"/>
  <c r="CA24" i="1"/>
  <c r="BW24" i="1"/>
  <c r="BS24" i="1"/>
  <c r="BO24" i="1"/>
  <c r="BK24" i="1"/>
  <c r="BG24" i="1"/>
  <c r="BC24" i="1"/>
  <c r="LI31" i="5"/>
  <c r="LE31" i="5"/>
  <c r="LA31" i="5"/>
  <c r="KW31" i="5"/>
  <c r="KS31" i="5"/>
  <c r="KO31" i="5"/>
  <c r="KK31" i="5"/>
  <c r="KG31" i="5"/>
  <c r="KC31" i="5"/>
  <c r="JY31" i="5"/>
  <c r="JU31" i="5"/>
  <c r="JQ31" i="5"/>
  <c r="JM31" i="5"/>
  <c r="JI31" i="5"/>
  <c r="JE31" i="5"/>
  <c r="JA31" i="5"/>
  <c r="IW31" i="5"/>
  <c r="IS31" i="5"/>
  <c r="IO31" i="5"/>
  <c r="IK31" i="5"/>
  <c r="IG31" i="5"/>
  <c r="IC31" i="5"/>
  <c r="HY31" i="5"/>
  <c r="HU31" i="5"/>
  <c r="HQ31" i="5"/>
  <c r="HM31" i="5"/>
  <c r="HI31" i="5"/>
  <c r="HE31" i="5"/>
  <c r="HA31" i="5"/>
  <c r="GO20" i="5"/>
  <c r="GK20" i="5"/>
  <c r="GG20" i="5"/>
  <c r="GC20" i="5"/>
  <c r="FY20" i="5"/>
  <c r="FU20" i="5"/>
  <c r="FQ20" i="5"/>
  <c r="FM20" i="5"/>
  <c r="FI20" i="5"/>
  <c r="FE20" i="5"/>
  <c r="FA20" i="5"/>
  <c r="LH20" i="5"/>
  <c r="LD20" i="5"/>
  <c r="KZ20" i="5"/>
  <c r="KV20" i="5"/>
  <c r="KR20" i="5"/>
  <c r="KN20" i="5"/>
  <c r="KJ20" i="5"/>
  <c r="KF20" i="5"/>
  <c r="KB20" i="5"/>
  <c r="JX20" i="5"/>
  <c r="JT20" i="5"/>
  <c r="JP20" i="5"/>
  <c r="JL20" i="5"/>
  <c r="JH20" i="5"/>
  <c r="JD20" i="5"/>
  <c r="IV20" i="5"/>
  <c r="IR20" i="5"/>
  <c r="IN20" i="5"/>
  <c r="IJ20" i="5"/>
  <c r="IF20" i="5"/>
  <c r="IB20" i="5"/>
  <c r="HX20" i="5"/>
  <c r="HT20" i="5"/>
  <c r="HP20" i="5"/>
  <c r="HL20" i="5"/>
  <c r="HH20" i="5"/>
  <c r="HD20" i="5"/>
  <c r="GZ20" i="5"/>
  <c r="GV20" i="5"/>
  <c r="KK33" i="1"/>
  <c r="KQ33" i="1"/>
  <c r="IS24" i="1"/>
  <c r="IO24" i="1"/>
  <c r="IC24" i="1"/>
  <c r="HY24" i="1"/>
  <c r="HM24" i="1"/>
  <c r="HI24" i="1"/>
  <c r="GW24" i="1"/>
  <c r="GP24" i="1"/>
  <c r="GL24" i="1"/>
  <c r="GH24" i="1"/>
  <c r="FZ24" i="1"/>
  <c r="FV24" i="1"/>
  <c r="FR24" i="1"/>
  <c r="FJ24" i="1"/>
  <c r="FF24" i="1"/>
  <c r="FB24" i="1"/>
  <c r="ET24" i="1"/>
  <c r="EP24" i="1"/>
  <c r="EL24" i="1"/>
  <c r="EH24" i="1"/>
  <c r="ED24" i="1"/>
  <c r="DV24" i="1"/>
  <c r="DN24" i="1"/>
  <c r="DJ24" i="1"/>
  <c r="DF24" i="1"/>
  <c r="DB24" i="1"/>
  <c r="CX24" i="1"/>
  <c r="CS24" i="1"/>
  <c r="CO24" i="1"/>
  <c r="CK24" i="1"/>
  <c r="CG24" i="1"/>
  <c r="CC24" i="1"/>
  <c r="BY24" i="1"/>
  <c r="BU24" i="1"/>
  <c r="BQ24" i="1"/>
  <c r="GQ24" i="1"/>
  <c r="GM24" i="1"/>
  <c r="GI24" i="1"/>
  <c r="GE24" i="1"/>
  <c r="GA24" i="1"/>
  <c r="FW24" i="1"/>
  <c r="FS24" i="1"/>
  <c r="FO24" i="1"/>
  <c r="FK24" i="1"/>
  <c r="FG24" i="1"/>
  <c r="FC24" i="1"/>
  <c r="EY24" i="1"/>
  <c r="EU24" i="1"/>
  <c r="EQ24" i="1"/>
  <c r="EM24" i="1"/>
  <c r="EI24" i="1"/>
  <c r="EE24" i="1"/>
  <c r="EA24" i="1"/>
  <c r="DW24" i="1"/>
  <c r="DS24" i="1"/>
  <c r="DO24" i="1"/>
  <c r="DK24" i="1"/>
  <c r="DG24" i="1"/>
  <c r="DC24" i="1"/>
  <c r="CY24" i="1"/>
  <c r="JX33" i="1"/>
  <c r="GG24" i="1"/>
  <c r="ES24" i="1"/>
  <c r="EC24" i="1"/>
  <c r="DE24" i="1"/>
  <c r="FN24" i="1"/>
  <c r="DR24" i="1"/>
  <c r="CP24" i="1"/>
  <c r="BZ24" i="1"/>
  <c r="KR33" i="1"/>
  <c r="CG31" i="1"/>
  <c r="CC31" i="1"/>
  <c r="BY31" i="1"/>
  <c r="BU31" i="1"/>
  <c r="BQ31" i="1"/>
  <c r="BM31" i="1"/>
  <c r="BI31" i="1"/>
  <c r="BE31" i="1"/>
  <c r="BA31" i="1"/>
  <c r="AW31" i="1"/>
  <c r="AS31" i="1"/>
  <c r="AO31" i="1"/>
  <c r="AK31" i="1"/>
  <c r="AG31" i="1"/>
  <c r="AC31" i="1"/>
  <c r="AC33" i="1" s="1"/>
  <c r="Y31" i="1"/>
  <c r="Y33" i="1" s="1"/>
  <c r="U31" i="1"/>
  <c r="U33" i="1" s="1"/>
  <c r="Q31" i="1"/>
  <c r="M31" i="1"/>
  <c r="M33" i="1" s="1"/>
  <c r="I31" i="1"/>
  <c r="I33" i="1" s="1"/>
  <c r="E31" i="1"/>
  <c r="E33" i="1" s="1"/>
  <c r="JS31" i="1"/>
  <c r="IY31" i="1"/>
  <c r="HS31" i="1"/>
  <c r="HG31" i="1"/>
  <c r="GM31" i="1"/>
  <c r="GE31" i="1"/>
  <c r="FW31" i="1"/>
  <c r="FO31" i="1"/>
  <c r="FG31" i="1"/>
  <c r="EY31" i="1"/>
  <c r="EQ31" i="1"/>
  <c r="EI31" i="1"/>
  <c r="EA31" i="1"/>
  <c r="DS31" i="1"/>
  <c r="DK31" i="1"/>
  <c r="DC31" i="1"/>
  <c r="CU31" i="1"/>
  <c r="CM31" i="1"/>
  <c r="CE31" i="1"/>
  <c r="BW31" i="1"/>
  <c r="BO31" i="1"/>
  <c r="LG31" i="5"/>
  <c r="KY31" i="5"/>
  <c r="KM31" i="5"/>
  <c r="KI31" i="5"/>
  <c r="KA31" i="5"/>
  <c r="JS31" i="5"/>
  <c r="JG31" i="5"/>
  <c r="JC31" i="5"/>
  <c r="IU31" i="5"/>
  <c r="KI33" i="1"/>
  <c r="W31" i="1"/>
  <c r="MH30" i="4"/>
  <c r="LR30" i="4"/>
  <c r="LB30" i="4"/>
  <c r="KL30" i="4"/>
  <c r="KI6" i="2"/>
  <c r="KJ5" i="2"/>
  <c r="MO19" i="4"/>
  <c r="MK19" i="4"/>
  <c r="MG19" i="4"/>
  <c r="MC19" i="4"/>
  <c r="LY19" i="4"/>
  <c r="LU19" i="4"/>
  <c r="LQ19" i="4"/>
  <c r="LM19" i="4"/>
  <c r="LI19" i="4"/>
  <c r="LE19" i="4"/>
  <c r="LA19" i="4"/>
  <c r="KW19" i="4"/>
  <c r="KS19" i="4"/>
  <c r="KO19" i="4"/>
  <c r="KK19" i="4"/>
  <c r="KG19" i="4"/>
  <c r="ML30" i="4"/>
  <c r="LV30" i="4"/>
  <c r="LF30" i="4"/>
  <c r="KP30" i="4"/>
  <c r="MN30" i="4"/>
  <c r="MJ30" i="4"/>
  <c r="MF30" i="4"/>
  <c r="MB30" i="4"/>
  <c r="LX30" i="4"/>
  <c r="LP30" i="4"/>
  <c r="LL30" i="4"/>
  <c r="LH30" i="4"/>
  <c r="LD30" i="4"/>
  <c r="KZ30" i="4"/>
  <c r="KV30" i="4"/>
  <c r="KR30" i="4"/>
  <c r="KN30" i="4"/>
  <c r="KJ30" i="4"/>
  <c r="KF30" i="4"/>
  <c r="KX31" i="5"/>
  <c r="KY33" i="1"/>
  <c r="KA20" i="5"/>
  <c r="IG24" i="1"/>
  <c r="JG31" i="1"/>
  <c r="IU31" i="1"/>
  <c r="IA31" i="1"/>
  <c r="HO31" i="1"/>
  <c r="HC31" i="1"/>
  <c r="JP31" i="1"/>
  <c r="IZ31" i="1"/>
  <c r="IR31" i="1"/>
  <c r="IJ31" i="1"/>
  <c r="HT31" i="1"/>
  <c r="HL31" i="1"/>
  <c r="GZ31" i="1"/>
  <c r="KD33" i="1"/>
  <c r="KT33" i="1"/>
  <c r="JW31" i="1"/>
  <c r="JO31" i="1"/>
  <c r="JK31" i="1"/>
  <c r="JC31" i="1"/>
  <c r="IQ31" i="1"/>
  <c r="II31" i="1"/>
  <c r="IE31" i="1"/>
  <c r="HW31" i="1"/>
  <c r="HK31" i="1"/>
  <c r="KH33" i="1"/>
  <c r="KX33" i="1"/>
  <c r="IK24" i="1"/>
  <c r="CQ36" i="3"/>
  <c r="CI36" i="3"/>
  <c r="KL33" i="1"/>
  <c r="JZ5" i="1"/>
  <c r="KA4" i="1"/>
  <c r="KC11" i="1"/>
  <c r="GU31" i="1"/>
  <c r="JA24" i="1"/>
  <c r="IW24" i="1"/>
  <c r="HU24" i="1"/>
  <c r="HQ24" i="1"/>
  <c r="MM19" i="4"/>
  <c r="MI19" i="4"/>
  <c r="ME19" i="4"/>
  <c r="MA19" i="4"/>
  <c r="LW19" i="4"/>
  <c r="LS19" i="4"/>
  <c r="LO19" i="4"/>
  <c r="LK19" i="4"/>
  <c r="LG19" i="4"/>
  <c r="LC19" i="4"/>
  <c r="KY19" i="4"/>
  <c r="KU19" i="4"/>
  <c r="KQ19" i="4"/>
  <c r="KM19" i="4"/>
  <c r="KI19" i="4"/>
  <c r="KE19" i="4"/>
  <c r="KA19" i="4"/>
  <c r="JW19" i="4"/>
  <c r="JS19" i="4"/>
  <c r="JO19" i="4"/>
  <c r="JK19" i="4"/>
  <c r="JG19" i="4"/>
  <c r="JC19" i="4"/>
  <c r="IY19" i="4"/>
  <c r="IQ19" i="4"/>
  <c r="IM19" i="4"/>
  <c r="II19" i="4"/>
  <c r="IE19" i="4"/>
  <c r="IA19" i="4"/>
  <c r="HW19" i="4"/>
  <c r="HS19" i="4"/>
  <c r="HO19" i="4"/>
  <c r="HK19" i="4"/>
  <c r="HG19" i="4"/>
  <c r="HC19" i="4"/>
  <c r="GY19" i="4"/>
  <c r="JT31" i="1"/>
  <c r="JL31" i="1"/>
  <c r="JD31" i="1"/>
  <c r="IV31" i="1"/>
  <c r="IN31" i="1"/>
  <c r="IF31" i="1"/>
  <c r="HX31" i="1"/>
  <c r="HP31" i="1"/>
  <c r="HH31" i="1"/>
  <c r="HD31" i="1"/>
  <c r="GV31" i="1"/>
  <c r="JV24" i="1"/>
  <c r="JR24" i="1"/>
  <c r="JN24" i="1"/>
  <c r="JJ24" i="1"/>
  <c r="JF24" i="1"/>
  <c r="IX24" i="1"/>
  <c r="IT24" i="1"/>
  <c r="IP24" i="1"/>
  <c r="IL24" i="1"/>
  <c r="IH24" i="1"/>
  <c r="ID24" i="1"/>
  <c r="HZ24" i="1"/>
  <c r="HV24" i="1"/>
  <c r="HR24" i="1"/>
  <c r="HN24" i="1"/>
  <c r="HJ24" i="1"/>
  <c r="HF24" i="1"/>
  <c r="HB24" i="1"/>
  <c r="GX24" i="1"/>
  <c r="GT24" i="1"/>
  <c r="JU24" i="1"/>
  <c r="JQ24" i="1"/>
  <c r="JI24" i="1"/>
  <c r="JE24" i="1"/>
  <c r="GZ31" i="5"/>
  <c r="LL31" i="5"/>
  <c r="LH31" i="5"/>
  <c r="LD31" i="5"/>
  <c r="KZ31" i="5"/>
  <c r="KV31" i="5"/>
  <c r="KR31" i="5"/>
  <c r="KN31" i="5"/>
  <c r="KJ31" i="5"/>
  <c r="KF31" i="5"/>
  <c r="KB31" i="5"/>
  <c r="JX31" i="5"/>
  <c r="JT31" i="5"/>
  <c r="JP31" i="5"/>
  <c r="JL31" i="5"/>
  <c r="JH31" i="5"/>
  <c r="JD31" i="5"/>
  <c r="IZ31" i="5"/>
  <c r="IV31" i="5"/>
  <c r="IR31" i="5"/>
  <c r="IN31" i="5"/>
  <c r="IJ31" i="5"/>
  <c r="IF31" i="5"/>
  <c r="IB31" i="5"/>
  <c r="HX31" i="5"/>
  <c r="HT31" i="5"/>
  <c r="HP31" i="5"/>
  <c r="HL31" i="5"/>
  <c r="HH31" i="5"/>
  <c r="HD31" i="5"/>
  <c r="JU31" i="1"/>
  <c r="JQ31" i="1"/>
  <c r="JM31" i="1"/>
  <c r="JI31" i="1"/>
  <c r="JE31" i="1"/>
  <c r="JA31" i="1"/>
  <c r="IW31" i="1"/>
  <c r="IS31" i="1"/>
  <c r="IO31" i="1"/>
  <c r="IK31" i="1"/>
  <c r="IG31" i="1"/>
  <c r="IC31" i="1"/>
  <c r="HY31" i="1"/>
  <c r="HU31" i="1"/>
  <c r="HU33" i="1" s="1"/>
  <c r="HQ31" i="1"/>
  <c r="HQ33" i="1" s="1"/>
  <c r="HM31" i="1"/>
  <c r="HI31" i="1"/>
  <c r="HE31" i="1"/>
  <c r="HA31" i="1"/>
  <c r="GW31" i="1"/>
  <c r="GS31" i="1"/>
  <c r="GY31" i="1"/>
  <c r="MO30" i="4"/>
  <c r="MK30" i="4"/>
  <c r="MG30" i="4"/>
  <c r="MC30" i="4"/>
  <c r="LY30" i="4"/>
  <c r="LU30" i="4"/>
  <c r="LQ30" i="4"/>
  <c r="LM30" i="4"/>
  <c r="LI30" i="4"/>
  <c r="LE30" i="4"/>
  <c r="LA30" i="4"/>
  <c r="KW30" i="4"/>
  <c r="KS30" i="4"/>
  <c r="KO30" i="4"/>
  <c r="KK30" i="4"/>
  <c r="KG30" i="4"/>
  <c r="KC30" i="4"/>
  <c r="JY30" i="4"/>
  <c r="JU30" i="4"/>
  <c r="JQ30" i="4"/>
  <c r="JM30" i="4"/>
  <c r="JI30" i="4"/>
  <c r="JE30" i="4"/>
  <c r="JA30" i="4"/>
  <c r="IW30" i="4"/>
  <c r="IS30" i="4"/>
  <c r="IO30" i="4"/>
  <c r="IK30" i="4"/>
  <c r="IG30" i="4"/>
  <c r="IC30" i="4"/>
  <c r="HY30" i="4"/>
  <c r="HU30" i="4"/>
  <c r="HQ30" i="4"/>
  <c r="HM30" i="4"/>
  <c r="HI30" i="4"/>
  <c r="HE30" i="4"/>
  <c r="HA30" i="4"/>
  <c r="GW30" i="4"/>
  <c r="GS30" i="4"/>
  <c r="MJ19" i="4"/>
  <c r="LD19" i="4"/>
  <c r="GW31" i="5"/>
  <c r="GS31" i="5"/>
  <c r="CF36" i="3"/>
  <c r="AY24" i="1"/>
  <c r="AU24" i="1"/>
  <c r="AQ24" i="1"/>
  <c r="AM24" i="1"/>
  <c r="AI24" i="1"/>
  <c r="AE24" i="1"/>
  <c r="AA24" i="1"/>
  <c r="W24" i="1"/>
  <c r="S24" i="1"/>
  <c r="O24" i="1"/>
  <c r="K24" i="1"/>
  <c r="G24" i="1"/>
  <c r="C24" i="1"/>
  <c r="BG31" i="1"/>
  <c r="AY31" i="1"/>
  <c r="AQ31" i="1"/>
  <c r="AI31" i="1"/>
  <c r="AA31" i="1"/>
  <c r="S31" i="1"/>
  <c r="K31" i="1"/>
  <c r="C31" i="1"/>
  <c r="IY24" i="1"/>
  <c r="IU24" i="1"/>
  <c r="IQ24" i="1"/>
  <c r="IM24" i="1"/>
  <c r="II24" i="1"/>
  <c r="IE24" i="1"/>
  <c r="IA24" i="1"/>
  <c r="HW24" i="1"/>
  <c r="HS24" i="1"/>
  <c r="HO24" i="1"/>
  <c r="HK24" i="1"/>
  <c r="HG24" i="1"/>
  <c r="HC24" i="1"/>
  <c r="GY24" i="1"/>
  <c r="GU24" i="1"/>
  <c r="JW24" i="1"/>
  <c r="JS24" i="1"/>
  <c r="JO24" i="1"/>
  <c r="JK24" i="1"/>
  <c r="JG24" i="1"/>
  <c r="JC24" i="1"/>
  <c r="JV31" i="1"/>
  <c r="JR31" i="1"/>
  <c r="JN31" i="1"/>
  <c r="JJ31" i="1"/>
  <c r="JF31" i="1"/>
  <c r="JB31" i="1"/>
  <c r="IX31" i="1"/>
  <c r="IT31" i="1"/>
  <c r="IP31" i="1"/>
  <c r="IL31" i="1"/>
  <c r="IH31" i="1"/>
  <c r="ID31" i="1"/>
  <c r="HZ31" i="1"/>
  <c r="HV31" i="1"/>
  <c r="HR31" i="1"/>
  <c r="HN31" i="1"/>
  <c r="HJ31" i="1"/>
  <c r="HF31" i="1"/>
  <c r="HB31" i="1"/>
  <c r="GX31" i="1"/>
  <c r="GT31" i="1"/>
  <c r="GP31" i="1"/>
  <c r="GL31" i="1"/>
  <c r="GH31" i="1"/>
  <c r="GD31" i="1"/>
  <c r="FZ31" i="1"/>
  <c r="FV31" i="1"/>
  <c r="FR31" i="1"/>
  <c r="FN31" i="1"/>
  <c r="FJ31" i="1"/>
  <c r="FF31" i="1"/>
  <c r="FB31" i="1"/>
  <c r="EX31" i="1"/>
  <c r="ET31" i="1"/>
  <c r="EP31" i="1"/>
  <c r="EL31" i="1"/>
  <c r="EH31" i="1"/>
  <c r="ED31" i="1"/>
  <c r="DZ31" i="1"/>
  <c r="DV31" i="1"/>
  <c r="DR31" i="1"/>
  <c r="DN31" i="1"/>
  <c r="DJ31" i="1"/>
  <c r="DF31" i="1"/>
  <c r="DB31" i="1"/>
  <c r="CX31" i="1"/>
  <c r="CT31" i="1"/>
  <c r="CP31" i="1"/>
  <c r="CL31" i="1"/>
  <c r="CH31" i="1"/>
  <c r="CD31" i="1"/>
  <c r="BZ31" i="1"/>
  <c r="BV31" i="1"/>
  <c r="BR31" i="1"/>
  <c r="BN31" i="1"/>
  <c r="BF31" i="1"/>
  <c r="BB31" i="1"/>
  <c r="AX31" i="1"/>
  <c r="AT31" i="1"/>
  <c r="AT33" i="1" s="1"/>
  <c r="AP31" i="1"/>
  <c r="AL31" i="1"/>
  <c r="AH31" i="1"/>
  <c r="AD31" i="1"/>
  <c r="Z31" i="1"/>
  <c r="V31" i="1"/>
  <c r="R31" i="1"/>
  <c r="N31" i="1"/>
  <c r="J31" i="1"/>
  <c r="F31" i="1"/>
  <c r="B31" i="1"/>
  <c r="MP30" i="4"/>
  <c r="MD30" i="4"/>
  <c r="LZ30" i="4"/>
  <c r="LN30" i="4"/>
  <c r="LJ30" i="4"/>
  <c r="KX30" i="4"/>
  <c r="KT30" i="4"/>
  <c r="KH30" i="4"/>
  <c r="KD30" i="4"/>
  <c r="JR30" i="4"/>
  <c r="JN30" i="4"/>
  <c r="JB30" i="4"/>
  <c r="IX30" i="4"/>
  <c r="IL30" i="4"/>
  <c r="IH30" i="4"/>
  <c r="HV30" i="4"/>
  <c r="HR30" i="4"/>
  <c r="HF30" i="4"/>
  <c r="HB30" i="4"/>
  <c r="LK31" i="5"/>
  <c r="KU31" i="5"/>
  <c r="KE31" i="5"/>
  <c r="JO31" i="5"/>
  <c r="IY31" i="5"/>
  <c r="CK31" i="5"/>
  <c r="CG31" i="5"/>
  <c r="CC31" i="5"/>
  <c r="BY31" i="5"/>
  <c r="BU31" i="5"/>
  <c r="BQ31" i="5"/>
  <c r="BM31" i="5"/>
  <c r="BH31" i="5"/>
  <c r="BD31" i="5"/>
  <c r="AZ31" i="5"/>
  <c r="JM19" i="4"/>
  <c r="JI19" i="4"/>
  <c r="JE19" i="4"/>
  <c r="JA19" i="4"/>
  <c r="IW19" i="4"/>
  <c r="IS19" i="4"/>
  <c r="IO19" i="4"/>
  <c r="IK19" i="4"/>
  <c r="IG19" i="4"/>
  <c r="IC19" i="4"/>
  <c r="HY19" i="4"/>
  <c r="HU19" i="4"/>
  <c r="HQ19" i="4"/>
  <c r="HM19" i="4"/>
  <c r="HI19" i="4"/>
  <c r="HE19" i="4"/>
  <c r="HA19" i="4"/>
  <c r="GW19" i="4"/>
  <c r="GS19" i="4"/>
  <c r="GU19" i="4"/>
  <c r="MN19" i="4"/>
  <c r="MF19" i="4"/>
  <c r="MB19" i="4"/>
  <c r="LX19" i="4"/>
  <c r="LT19" i="4"/>
  <c r="LP19" i="4"/>
  <c r="LL19" i="4"/>
  <c r="LH19" i="4"/>
  <c r="KZ19" i="4"/>
  <c r="KV19" i="4"/>
  <c r="KR19" i="4"/>
  <c r="KN19" i="4"/>
  <c r="KJ19" i="4"/>
  <c r="KF19" i="4"/>
  <c r="KB19" i="4"/>
  <c r="JX19" i="4"/>
  <c r="JT19" i="4"/>
  <c r="JP19" i="4"/>
  <c r="JL19" i="4"/>
  <c r="JH19" i="4"/>
  <c r="JD19" i="4"/>
  <c r="IZ19" i="4"/>
  <c r="IV19" i="4"/>
  <c r="IR19" i="4"/>
  <c r="IN19" i="4"/>
  <c r="IJ19" i="4"/>
  <c r="IF19" i="4"/>
  <c r="IB19" i="4"/>
  <c r="HX19" i="4"/>
  <c r="HT19" i="4"/>
  <c r="HP19" i="4"/>
  <c r="HL19" i="4"/>
  <c r="HH19" i="4"/>
  <c r="HD19" i="4"/>
  <c r="GZ19" i="4"/>
  <c r="GV19" i="4"/>
  <c r="B32" i="4"/>
  <c r="LJ20" i="5"/>
  <c r="LB20" i="5"/>
  <c r="KX20" i="5"/>
  <c r="KT20" i="5"/>
  <c r="KL20" i="5"/>
  <c r="KH20" i="5"/>
  <c r="KD20" i="5"/>
  <c r="JR20" i="5"/>
  <c r="JF20" i="5"/>
  <c r="JB20" i="5"/>
  <c r="IX20" i="5"/>
  <c r="IP20" i="5"/>
  <c r="IL20" i="5"/>
  <c r="IH20" i="5"/>
  <c r="HZ20" i="5"/>
  <c r="HV20" i="5"/>
  <c r="HR20" i="5"/>
  <c r="HJ20" i="5"/>
  <c r="HF20" i="5"/>
  <c r="HB20" i="5"/>
  <c r="GT20" i="5"/>
  <c r="GP20" i="5"/>
  <c r="GL20" i="5"/>
  <c r="GD20" i="5"/>
  <c r="FZ20" i="5"/>
  <c r="FV20" i="5"/>
  <c r="FN20" i="5"/>
  <c r="FJ20" i="5"/>
  <c r="FF20" i="5"/>
  <c r="ET20" i="5"/>
  <c r="EH20" i="5"/>
  <c r="ED20" i="5"/>
  <c r="DZ20" i="5"/>
  <c r="DR20" i="5"/>
  <c r="DN20" i="5"/>
  <c r="DJ20" i="5"/>
  <c r="DB20" i="5"/>
  <c r="CX20" i="5"/>
  <c r="CT20" i="5"/>
  <c r="CH20" i="5"/>
  <c r="BZ20" i="5"/>
  <c r="BN20" i="5"/>
  <c r="AT20" i="5"/>
  <c r="AH20" i="5"/>
  <c r="V20" i="5"/>
  <c r="N20" i="5"/>
  <c r="EW20" i="5"/>
  <c r="ES20" i="5"/>
  <c r="EO20" i="5"/>
  <c r="EK20" i="5"/>
  <c r="EG20" i="5"/>
  <c r="EC20" i="5"/>
  <c r="DY20" i="5"/>
  <c r="DU20" i="5"/>
  <c r="DQ20" i="5"/>
  <c r="DM20" i="5"/>
  <c r="DI20" i="5"/>
  <c r="DE20" i="5"/>
  <c r="DA20" i="5"/>
  <c r="CW20" i="5"/>
  <c r="CS20" i="5"/>
  <c r="CO20" i="5"/>
  <c r="CK20" i="5"/>
  <c r="CG20" i="5"/>
  <c r="CC20" i="5"/>
  <c r="BY20" i="5"/>
  <c r="BU20" i="5"/>
  <c r="BQ20" i="5"/>
  <c r="BM20" i="5"/>
  <c r="BI20" i="5"/>
  <c r="BE20" i="5"/>
  <c r="BA20" i="5"/>
  <c r="AW20" i="5"/>
  <c r="AS20" i="5"/>
  <c r="AO20" i="5"/>
  <c r="AK20" i="5"/>
  <c r="AG20" i="5"/>
  <c r="AC20" i="5"/>
  <c r="Y20" i="5"/>
  <c r="U20" i="5"/>
  <c r="Q20" i="5"/>
  <c r="M20" i="5"/>
  <c r="I20" i="5"/>
  <c r="E20" i="5"/>
  <c r="BI31" i="5"/>
  <c r="BE31" i="5"/>
  <c r="BA31" i="5"/>
  <c r="IZ24" i="1"/>
  <c r="IV24" i="1"/>
  <c r="IR24" i="1"/>
  <c r="IN24" i="1"/>
  <c r="IJ24" i="1"/>
  <c r="IF24" i="1"/>
  <c r="IB24" i="1"/>
  <c r="HX24" i="1"/>
  <c r="HT24" i="1"/>
  <c r="HP24" i="1"/>
  <c r="HL24" i="1"/>
  <c r="HH24" i="1"/>
  <c r="HD24" i="1"/>
  <c r="GZ24" i="1"/>
  <c r="GV24" i="1"/>
  <c r="JT24" i="1"/>
  <c r="JP24" i="1"/>
  <c r="JL24" i="1"/>
  <c r="JH24" i="1"/>
  <c r="JD24" i="1"/>
  <c r="F8" i="2"/>
  <c r="F33" i="2" s="1"/>
  <c r="E8" i="1"/>
  <c r="GR24" i="1"/>
  <c r="GN24" i="1"/>
  <c r="GJ24" i="1"/>
  <c r="GF24" i="1"/>
  <c r="GB24" i="1"/>
  <c r="FX24" i="1"/>
  <c r="FT24" i="1"/>
  <c r="FP24" i="1"/>
  <c r="FL24" i="1"/>
  <c r="FH24" i="1"/>
  <c r="FD24" i="1"/>
  <c r="EZ24" i="1"/>
  <c r="EV24" i="1"/>
  <c r="ER24" i="1"/>
  <c r="EN24" i="1"/>
  <c r="EJ24" i="1"/>
  <c r="EF24" i="1"/>
  <c r="EB24" i="1"/>
  <c r="DX24" i="1"/>
  <c r="DT24" i="1"/>
  <c r="DP24" i="1"/>
  <c r="DL24" i="1"/>
  <c r="DH24" i="1"/>
  <c r="DD24" i="1"/>
  <c r="CZ24" i="1"/>
  <c r="CV24" i="1"/>
  <c r="CR24" i="1"/>
  <c r="CN24" i="1"/>
  <c r="CJ24" i="1"/>
  <c r="CF24" i="1"/>
  <c r="CB24" i="1"/>
  <c r="BX24" i="1"/>
  <c r="BT24" i="1"/>
  <c r="BP24" i="1"/>
  <c r="BL24" i="1"/>
  <c r="BH24" i="1"/>
  <c r="BD24" i="1"/>
  <c r="AZ24" i="1"/>
  <c r="AV24" i="1"/>
  <c r="AR24" i="1"/>
  <c r="AN24" i="1"/>
  <c r="AJ24" i="1"/>
  <c r="AF24" i="1"/>
  <c r="AB24" i="1"/>
  <c r="X24" i="1"/>
  <c r="T24" i="1"/>
  <c r="P24" i="1"/>
  <c r="L24" i="1"/>
  <c r="H24" i="1"/>
  <c r="D24" i="1"/>
  <c r="E5" i="2"/>
  <c r="D6" i="2"/>
  <c r="D5" i="1" s="1"/>
  <c r="D4" i="1"/>
  <c r="BJ28" i="1"/>
  <c r="BJ31" i="1" s="1"/>
  <c r="JB20" i="1"/>
  <c r="JB24" i="1" s="1"/>
  <c r="C8" i="1"/>
  <c r="E5" i="3"/>
  <c r="D6" i="3"/>
  <c r="CU21" i="1"/>
  <c r="CU24" i="1" s="1"/>
  <c r="GS20" i="1"/>
  <c r="GS24" i="1" s="1"/>
  <c r="B8" i="1"/>
  <c r="GZ20" i="2"/>
  <c r="GZ36" i="2" s="1"/>
  <c r="EO36" i="2"/>
  <c r="FJ20" i="2"/>
  <c r="FJ36" i="2" s="1"/>
  <c r="DR36" i="3"/>
  <c r="DN36" i="3"/>
  <c r="DJ36" i="3"/>
  <c r="DF36" i="3"/>
  <c r="DB36" i="3"/>
  <c r="CX36" i="3"/>
  <c r="CT36" i="3"/>
  <c r="CP36" i="3"/>
  <c r="CL36" i="3"/>
  <c r="CH36" i="3"/>
  <c r="CD36" i="3"/>
  <c r="BZ36" i="3"/>
  <c r="BV36" i="3"/>
  <c r="BR36" i="3"/>
  <c r="BR38" i="3" s="1"/>
  <c r="BN36" i="3"/>
  <c r="BN38" i="3" s="1"/>
  <c r="BJ36" i="3"/>
  <c r="BJ38" i="3" s="1"/>
  <c r="BF36" i="3"/>
  <c r="BF38" i="3" s="1"/>
  <c r="BB36" i="3"/>
  <c r="AX36" i="3"/>
  <c r="AT36" i="3"/>
  <c r="AP36" i="3"/>
  <c r="AP38" i="3" s="1"/>
  <c r="AL36" i="3"/>
  <c r="AH36" i="3"/>
  <c r="AH38" i="3" s="1"/>
  <c r="AD36" i="3"/>
  <c r="AD38" i="3" s="1"/>
  <c r="Z36" i="3"/>
  <c r="Z38" i="3" s="1"/>
  <c r="V36" i="3"/>
  <c r="V38" i="3" s="1"/>
  <c r="R36" i="3"/>
  <c r="R38" i="3" s="1"/>
  <c r="N36" i="3"/>
  <c r="N38" i="3" s="1"/>
  <c r="J36" i="3"/>
  <c r="F36" i="3"/>
  <c r="B36" i="3"/>
  <c r="LF20" i="5"/>
  <c r="KP20" i="5"/>
  <c r="JZ20" i="5"/>
  <c r="JJ20" i="5"/>
  <c r="IT20" i="5"/>
  <c r="ID20" i="5"/>
  <c r="HN20" i="5"/>
  <c r="GX20" i="5"/>
  <c r="GH20" i="5"/>
  <c r="FR20" i="5"/>
  <c r="FB20" i="5"/>
  <c r="EL20" i="5"/>
  <c r="DV20" i="5"/>
  <c r="DF20" i="5"/>
  <c r="BB20" i="5"/>
  <c r="LF31" i="5"/>
  <c r="KP31" i="5"/>
  <c r="JZ31" i="5"/>
  <c r="JJ31" i="5"/>
  <c r="IT31" i="5"/>
  <c r="ID31" i="5"/>
  <c r="HN31" i="5"/>
  <c r="GX31" i="5"/>
  <c r="CP20" i="5"/>
  <c r="CL20" i="5"/>
  <c r="CD20" i="5"/>
  <c r="BV20" i="5"/>
  <c r="BR20" i="5"/>
  <c r="BJ20" i="5"/>
  <c r="BF20" i="5"/>
  <c r="AX20" i="5"/>
  <c r="AP20" i="5"/>
  <c r="AL20" i="5"/>
  <c r="AD20" i="5"/>
  <c r="Z20" i="5"/>
  <c r="R20" i="5"/>
  <c r="J20" i="5"/>
  <c r="F20" i="5"/>
  <c r="LI20" i="5"/>
  <c r="LE20" i="5"/>
  <c r="LA20" i="5"/>
  <c r="KW20" i="5"/>
  <c r="KS20" i="5"/>
  <c r="KO20" i="5"/>
  <c r="KK20" i="5"/>
  <c r="KG20" i="5"/>
  <c r="KC20" i="5"/>
  <c r="JY20" i="5"/>
  <c r="JU20" i="5"/>
  <c r="JQ20" i="5"/>
  <c r="JM20" i="5"/>
  <c r="JI20" i="5"/>
  <c r="JE20" i="5"/>
  <c r="JA20" i="5"/>
  <c r="IW20" i="5"/>
  <c r="IS20" i="5"/>
  <c r="IO20" i="5"/>
  <c r="IK20" i="5"/>
  <c r="IG20" i="5"/>
  <c r="IC20" i="5"/>
  <c r="HY20" i="5"/>
  <c r="HU20" i="5"/>
  <c r="HQ20" i="5"/>
  <c r="HM20" i="5"/>
  <c r="HI20" i="5"/>
  <c r="HE20" i="5"/>
  <c r="HA20" i="5"/>
  <c r="GW20" i="5"/>
  <c r="GS20" i="5"/>
  <c r="D5" i="4"/>
  <c r="C6" i="4"/>
  <c r="D5" i="5"/>
  <c r="GS13" i="1" l="1"/>
  <c r="GT13" i="1"/>
  <c r="AL38" i="3"/>
  <c r="BB38" i="3"/>
  <c r="AX38" i="3"/>
  <c r="AT38" i="3"/>
  <c r="GU13" i="1"/>
  <c r="E8" i="3"/>
  <c r="E33" i="3" s="1"/>
  <c r="V33" i="1"/>
  <c r="AL33" i="1"/>
  <c r="DI33" i="1"/>
  <c r="AG33" i="1"/>
  <c r="AW33" i="1"/>
  <c r="EE33" i="1"/>
  <c r="FK33" i="1"/>
  <c r="GA33" i="1"/>
  <c r="CS33" i="1"/>
  <c r="Z33" i="1"/>
  <c r="CK33" i="1"/>
  <c r="N33" i="1"/>
  <c r="JN33" i="1"/>
  <c r="HG33" i="1"/>
  <c r="HA33" i="1"/>
  <c r="AS33" i="1"/>
  <c r="BI33" i="1"/>
  <c r="CO33" i="1"/>
  <c r="AO33" i="1"/>
  <c r="FC33" i="1"/>
  <c r="AH33" i="1"/>
  <c r="AK33" i="1"/>
  <c r="BA33" i="1"/>
  <c r="FI33" i="1"/>
  <c r="AV33" i="1"/>
  <c r="AD33" i="1"/>
  <c r="DZ33" i="1"/>
  <c r="D8" i="5"/>
  <c r="D33" i="5" s="1"/>
  <c r="E8" i="5" s="1"/>
  <c r="E33" i="5" s="1"/>
  <c r="C10" i="1"/>
  <c r="B33" i="1"/>
  <c r="AX33" i="1"/>
  <c r="B10" i="1"/>
  <c r="GW33" i="1"/>
  <c r="IC33" i="1"/>
  <c r="DG33" i="1"/>
  <c r="GI33" i="1"/>
  <c r="BK33" i="1"/>
  <c r="X33" i="1"/>
  <c r="DP33" i="1"/>
  <c r="EV33" i="1"/>
  <c r="F33" i="1"/>
  <c r="BB33" i="1"/>
  <c r="BV33" i="1"/>
  <c r="AR33" i="1"/>
  <c r="BX33" i="1"/>
  <c r="CN33" i="1"/>
  <c r="FP33" i="1"/>
  <c r="BG33" i="1"/>
  <c r="Q33" i="1"/>
  <c r="EU33" i="1"/>
  <c r="DY33" i="1"/>
  <c r="GK33" i="1"/>
  <c r="CQ33" i="1"/>
  <c r="BD33" i="1"/>
  <c r="BT33" i="1"/>
  <c r="FL33" i="1"/>
  <c r="CY33" i="1"/>
  <c r="DO33" i="1"/>
  <c r="GQ33" i="1"/>
  <c r="BC33" i="1"/>
  <c r="BS33" i="1"/>
  <c r="AF33" i="1"/>
  <c r="BL33" i="1"/>
  <c r="EN33" i="1"/>
  <c r="FD33" i="1"/>
  <c r="IB33" i="1"/>
  <c r="BN33" i="1"/>
  <c r="AJ33" i="1"/>
  <c r="BE33" i="1"/>
  <c r="CW33" i="1"/>
  <c r="AB33" i="1"/>
  <c r="BF33" i="1"/>
  <c r="W33" i="1"/>
  <c r="HE33" i="1"/>
  <c r="JE33" i="1"/>
  <c r="BM33" i="1"/>
  <c r="FA33" i="1"/>
  <c r="CI33" i="1"/>
  <c r="AZ33" i="1"/>
  <c r="CF33" i="1"/>
  <c r="HY33" i="1"/>
  <c r="CZ33" i="1"/>
  <c r="GB33" i="1"/>
  <c r="GR33" i="1"/>
  <c r="HD33" i="1"/>
  <c r="IZ33" i="1"/>
  <c r="DR33" i="1"/>
  <c r="GD33" i="1"/>
  <c r="O33" i="1"/>
  <c r="AE33" i="1"/>
  <c r="AU33" i="1"/>
  <c r="HM33" i="1"/>
  <c r="JI33" i="1"/>
  <c r="CE33" i="1"/>
  <c r="GG33" i="1"/>
  <c r="DM33" i="1"/>
  <c r="CA33" i="1"/>
  <c r="CV33" i="1"/>
  <c r="FX33" i="1"/>
  <c r="CC33" i="1"/>
  <c r="EO33" i="1"/>
  <c r="L33" i="1"/>
  <c r="BH33" i="1"/>
  <c r="AP33" i="1"/>
  <c r="FR33" i="1"/>
  <c r="GX33" i="1"/>
  <c r="HN33" i="1"/>
  <c r="ID33" i="1"/>
  <c r="IT33" i="1"/>
  <c r="IW33" i="1"/>
  <c r="JM33" i="1"/>
  <c r="DE33" i="1"/>
  <c r="DW33" i="1"/>
  <c r="EM33" i="1"/>
  <c r="FS33" i="1"/>
  <c r="FJ33" i="1"/>
  <c r="HI33" i="1"/>
  <c r="EW33" i="1"/>
  <c r="EK33" i="1"/>
  <c r="J33" i="1"/>
  <c r="P33" i="1"/>
  <c r="DH33" i="1"/>
  <c r="GJ33" i="1"/>
  <c r="CD33" i="1"/>
  <c r="CT33" i="1"/>
  <c r="FF33" i="1"/>
  <c r="JG33" i="1"/>
  <c r="IM33" i="1"/>
  <c r="AM33" i="1"/>
  <c r="EC33" i="1"/>
  <c r="BU33" i="1"/>
  <c r="DA33" i="1"/>
  <c r="DQ33" i="1"/>
  <c r="GC33" i="1"/>
  <c r="GO33" i="1"/>
  <c r="BJ33" i="1"/>
  <c r="D33" i="1"/>
  <c r="T33" i="1"/>
  <c r="BP33" i="1"/>
  <c r="EB33" i="1"/>
  <c r="ER33" i="1"/>
  <c r="FH33" i="1"/>
  <c r="R33" i="1"/>
  <c r="BR33" i="1"/>
  <c r="GP33" i="1"/>
  <c r="JK33" i="1"/>
  <c r="BW33" i="1"/>
  <c r="ES33" i="1"/>
  <c r="DU33" i="1"/>
  <c r="FQ33" i="1"/>
  <c r="CU33" i="1"/>
  <c r="H33" i="1"/>
  <c r="AN33" i="1"/>
  <c r="CJ33" i="1"/>
  <c r="EF33" i="1"/>
  <c r="EH33" i="1"/>
  <c r="EX33" i="1"/>
  <c r="GT33" i="1"/>
  <c r="HJ33" i="1"/>
  <c r="HZ33" i="1"/>
  <c r="IP33" i="1"/>
  <c r="JO33" i="1"/>
  <c r="JQ33" i="1"/>
  <c r="JB33" i="1"/>
  <c r="CB33" i="1"/>
  <c r="CR33" i="1"/>
  <c r="DX33" i="1"/>
  <c r="FT33" i="1"/>
  <c r="JH33" i="1"/>
  <c r="IR33" i="1"/>
  <c r="DJ33" i="1"/>
  <c r="EP33" i="1"/>
  <c r="FV33" i="1"/>
  <c r="HB33" i="1"/>
  <c r="HR33" i="1"/>
  <c r="IH33" i="1"/>
  <c r="IX33" i="1"/>
  <c r="DL33" i="1"/>
  <c r="GN33" i="1"/>
  <c r="CH33" i="1"/>
  <c r="CM33" i="1"/>
  <c r="BY33" i="1"/>
  <c r="GL33" i="1"/>
  <c r="IS33" i="1"/>
  <c r="JP33" i="1"/>
  <c r="HT33" i="1"/>
  <c r="IJ33" i="1"/>
  <c r="CL33" i="1"/>
  <c r="DB33" i="1"/>
  <c r="FN33" i="1"/>
  <c r="JF33" i="1"/>
  <c r="JV33" i="1"/>
  <c r="IE33" i="1"/>
  <c r="IK33" i="1"/>
  <c r="JA33" i="1"/>
  <c r="BO33" i="1"/>
  <c r="FU33" i="1"/>
  <c r="DD33" i="1"/>
  <c r="DT33" i="1"/>
  <c r="EJ33" i="1"/>
  <c r="EZ33" i="1"/>
  <c r="GF33" i="1"/>
  <c r="BZ33" i="1"/>
  <c r="DV33" i="1"/>
  <c r="FB33" i="1"/>
  <c r="GH33" i="1"/>
  <c r="HC33" i="1"/>
  <c r="HS33" i="1"/>
  <c r="II33" i="1"/>
  <c r="IY33" i="1"/>
  <c r="G33" i="1"/>
  <c r="IO33" i="1"/>
  <c r="DC33" i="1"/>
  <c r="DS33" i="1"/>
  <c r="EI33" i="1"/>
  <c r="EY33" i="1"/>
  <c r="FO33" i="1"/>
  <c r="GE33" i="1"/>
  <c r="BQ33" i="1"/>
  <c r="CG33" i="1"/>
  <c r="CX33" i="1"/>
  <c r="DN33" i="1"/>
  <c r="FZ33" i="1"/>
  <c r="JD33" i="1"/>
  <c r="JT33" i="1"/>
  <c r="HH33" i="1"/>
  <c r="HX33" i="1"/>
  <c r="IN33" i="1"/>
  <c r="CP33" i="1"/>
  <c r="DF33" i="1"/>
  <c r="EL33" i="1"/>
  <c r="JJ33" i="1"/>
  <c r="JC33" i="1"/>
  <c r="JS33" i="1"/>
  <c r="HW33" i="1"/>
  <c r="DK33" i="1"/>
  <c r="EA33" i="1"/>
  <c r="EQ33" i="1"/>
  <c r="FG33" i="1"/>
  <c r="FW33" i="1"/>
  <c r="GM33" i="1"/>
  <c r="GZ33" i="1"/>
  <c r="ED33" i="1"/>
  <c r="ET33" i="1"/>
  <c r="JR33" i="1"/>
  <c r="HO33" i="1"/>
  <c r="IU33" i="1"/>
  <c r="S33" i="1"/>
  <c r="AY33" i="1"/>
  <c r="IG33" i="1"/>
  <c r="JU33" i="1"/>
  <c r="HF33" i="1"/>
  <c r="IL33" i="1"/>
  <c r="KK5" i="2"/>
  <c r="KJ6" i="2"/>
  <c r="HL33" i="1"/>
  <c r="JW33" i="1"/>
  <c r="HK33" i="1"/>
  <c r="IA33" i="1"/>
  <c r="IQ33" i="1"/>
  <c r="KB4" i="1"/>
  <c r="KA5" i="1"/>
  <c r="KD11" i="1"/>
  <c r="GV33" i="1"/>
  <c r="GU33" i="1"/>
  <c r="GS33" i="1"/>
  <c r="JL33" i="1"/>
  <c r="HP33" i="1"/>
  <c r="IF33" i="1"/>
  <c r="IV33" i="1"/>
  <c r="HV33" i="1"/>
  <c r="GY33" i="1"/>
  <c r="C8" i="4"/>
  <c r="C32" i="4" s="1"/>
  <c r="B9" i="1"/>
  <c r="AI33" i="1"/>
  <c r="C33" i="1"/>
  <c r="K33" i="1"/>
  <c r="AA33" i="1"/>
  <c r="AQ33" i="1"/>
  <c r="E5" i="5"/>
  <c r="D6" i="5"/>
  <c r="E6" i="2"/>
  <c r="E5" i="1" s="1"/>
  <c r="F5" i="2"/>
  <c r="E4" i="1"/>
  <c r="E5" i="4"/>
  <c r="D6" i="4"/>
  <c r="E6" i="3"/>
  <c r="F5" i="3"/>
  <c r="G8" i="2"/>
  <c r="G33" i="2" s="1"/>
  <c r="F8" i="1"/>
  <c r="F8" i="3" l="1"/>
  <c r="F33" i="3" s="1"/>
  <c r="GV13" i="1"/>
  <c r="D10" i="1"/>
  <c r="B16" i="1"/>
  <c r="KK6" i="2"/>
  <c r="KL5" i="2"/>
  <c r="KE11" i="1"/>
  <c r="KC4" i="1"/>
  <c r="KB5" i="1"/>
  <c r="D8" i="4"/>
  <c r="D32" i="4" s="1"/>
  <c r="C9" i="1"/>
  <c r="C16" i="1" s="1"/>
  <c r="F8" i="5"/>
  <c r="F33" i="5" s="1"/>
  <c r="E10" i="1"/>
  <c r="H8" i="2"/>
  <c r="H33" i="2" s="1"/>
  <c r="G8" i="1"/>
  <c r="G5" i="3"/>
  <c r="F6" i="3"/>
  <c r="F5" i="5"/>
  <c r="E6" i="5"/>
  <c r="F5" i="4"/>
  <c r="E6" i="4"/>
  <c r="G5" i="2"/>
  <c r="F4" i="1"/>
  <c r="F6" i="2"/>
  <c r="F5" i="1" s="1"/>
  <c r="G8" i="3" l="1"/>
  <c r="G33" i="3" s="1"/>
  <c r="GW13" i="1"/>
  <c r="KL6" i="2"/>
  <c r="KM5" i="2"/>
  <c r="KD4" i="1"/>
  <c r="KC5" i="1"/>
  <c r="KF11" i="1"/>
  <c r="G8" i="5"/>
  <c r="G33" i="5" s="1"/>
  <c r="F10" i="1"/>
  <c r="E8" i="4"/>
  <c r="E32" i="4" s="1"/>
  <c r="D9" i="1"/>
  <c r="D16" i="1" s="1"/>
  <c r="F6" i="4"/>
  <c r="G5" i="4"/>
  <c r="H5" i="3"/>
  <c r="G6" i="3"/>
  <c r="G4" i="1"/>
  <c r="H5" i="2"/>
  <c r="G6" i="2"/>
  <c r="G5" i="1" s="1"/>
  <c r="G5" i="5"/>
  <c r="F6" i="5"/>
  <c r="I8" i="2"/>
  <c r="I33" i="2" s="1"/>
  <c r="H8" i="1"/>
  <c r="H8" i="3" l="1"/>
  <c r="H33" i="3" s="1"/>
  <c r="GX13" i="1"/>
  <c r="KM6" i="2"/>
  <c r="KN5" i="2"/>
  <c r="KG11" i="1"/>
  <c r="KE4" i="1"/>
  <c r="KD5" i="1"/>
  <c r="F8" i="4"/>
  <c r="F32" i="4" s="1"/>
  <c r="E9" i="1"/>
  <c r="E16" i="1" s="1"/>
  <c r="H8" i="5"/>
  <c r="H33" i="5" s="1"/>
  <c r="G10" i="1"/>
  <c r="H6" i="2"/>
  <c r="H5" i="1" s="1"/>
  <c r="H4" i="1"/>
  <c r="I5" i="2"/>
  <c r="I5" i="3"/>
  <c r="H6" i="3"/>
  <c r="H5" i="4"/>
  <c r="G6" i="4"/>
  <c r="J8" i="2"/>
  <c r="J33" i="2" s="1"/>
  <c r="I8" i="1"/>
  <c r="G6" i="5"/>
  <c r="H5" i="5"/>
  <c r="GY13" i="1" l="1"/>
  <c r="I8" i="3"/>
  <c r="I33" i="3" s="1"/>
  <c r="KO5" i="2"/>
  <c r="KN6" i="2"/>
  <c r="KF4" i="1"/>
  <c r="KE5" i="1"/>
  <c r="KH11" i="1"/>
  <c r="H10" i="1"/>
  <c r="I8" i="5"/>
  <c r="I33" i="5" s="1"/>
  <c r="G8" i="4"/>
  <c r="G32" i="4" s="1"/>
  <c r="F9" i="1"/>
  <c r="F16" i="1" s="1"/>
  <c r="K8" i="2"/>
  <c r="K33" i="2" s="1"/>
  <c r="J8" i="1"/>
  <c r="I6" i="3"/>
  <c r="J5" i="3"/>
  <c r="I5" i="5"/>
  <c r="H6" i="5"/>
  <c r="I6" i="2"/>
  <c r="I5" i="1" s="1"/>
  <c r="J5" i="2"/>
  <c r="I4" i="1"/>
  <c r="I5" i="4"/>
  <c r="H6" i="4"/>
  <c r="GZ13" i="1" l="1"/>
  <c r="J8" i="3"/>
  <c r="J33" i="3" s="1"/>
  <c r="KO6" i="2"/>
  <c r="KP5" i="2"/>
  <c r="KI11" i="1"/>
  <c r="KG4" i="1"/>
  <c r="KF5" i="1"/>
  <c r="H8" i="4"/>
  <c r="H32" i="4" s="1"/>
  <c r="G9" i="1"/>
  <c r="G16" i="1" s="1"/>
  <c r="J8" i="5"/>
  <c r="J33" i="5" s="1"/>
  <c r="I10" i="1"/>
  <c r="J5" i="5"/>
  <c r="I6" i="5"/>
  <c r="L8" i="2"/>
  <c r="L33" i="2" s="1"/>
  <c r="K8" i="1"/>
  <c r="J5" i="4"/>
  <c r="I6" i="4"/>
  <c r="K5" i="2"/>
  <c r="J6" i="2"/>
  <c r="J5" i="1" s="1"/>
  <c r="J4" i="1"/>
  <c r="K5" i="3"/>
  <c r="J6" i="3"/>
  <c r="K8" i="3" l="1"/>
  <c r="K33" i="3" s="1"/>
  <c r="HA13" i="1"/>
  <c r="KP6" i="2"/>
  <c r="KQ5" i="2"/>
  <c r="KH4" i="1"/>
  <c r="KG5" i="1"/>
  <c r="KJ11" i="1"/>
  <c r="K8" i="5"/>
  <c r="K33" i="5" s="1"/>
  <c r="J10" i="1"/>
  <c r="I8" i="4"/>
  <c r="I32" i="4" s="1"/>
  <c r="H9" i="1"/>
  <c r="H16" i="1" s="1"/>
  <c r="K5" i="4"/>
  <c r="J6" i="4"/>
  <c r="J6" i="5"/>
  <c r="K5" i="5"/>
  <c r="K4" i="1"/>
  <c r="L5" i="2"/>
  <c r="K6" i="2"/>
  <c r="K5" i="1" s="1"/>
  <c r="M8" i="2"/>
  <c r="M33" i="2" s="1"/>
  <c r="L8" i="1"/>
  <c r="L5" i="3"/>
  <c r="K6" i="3"/>
  <c r="HB13" i="1" l="1"/>
  <c r="L8" i="3"/>
  <c r="L33" i="3" s="1"/>
  <c r="KQ6" i="2"/>
  <c r="KR5" i="2"/>
  <c r="KK11" i="1"/>
  <c r="KI4" i="1"/>
  <c r="KH5" i="1"/>
  <c r="J8" i="4"/>
  <c r="J32" i="4" s="1"/>
  <c r="I9" i="1"/>
  <c r="I16" i="1" s="1"/>
  <c r="L8" i="5"/>
  <c r="L33" i="5" s="1"/>
  <c r="K10" i="1"/>
  <c r="K6" i="5"/>
  <c r="L5" i="5"/>
  <c r="M5" i="3"/>
  <c r="L6" i="3"/>
  <c r="N8" i="2"/>
  <c r="N33" i="2" s="1"/>
  <c r="M8" i="1"/>
  <c r="L4" i="1"/>
  <c r="L6" i="2"/>
  <c r="L5" i="1" s="1"/>
  <c r="M5" i="2"/>
  <c r="L5" i="4"/>
  <c r="K6" i="4"/>
  <c r="M8" i="3" l="1"/>
  <c r="M33" i="3" s="1"/>
  <c r="HC13" i="1"/>
  <c r="KS5" i="2"/>
  <c r="KR6" i="2"/>
  <c r="KJ4" i="1"/>
  <c r="KI5" i="1"/>
  <c r="KL11" i="1"/>
  <c r="M8" i="5"/>
  <c r="M33" i="5" s="1"/>
  <c r="L10" i="1"/>
  <c r="K8" i="4"/>
  <c r="K32" i="4" s="1"/>
  <c r="J9" i="1"/>
  <c r="J16" i="1" s="1"/>
  <c r="L6" i="4"/>
  <c r="M5" i="4"/>
  <c r="M6" i="3"/>
  <c r="N5" i="3"/>
  <c r="M5" i="5"/>
  <c r="L6" i="5"/>
  <c r="M6" i="2"/>
  <c r="M5" i="1" s="1"/>
  <c r="N5" i="2"/>
  <c r="M4" i="1"/>
  <c r="O8" i="2"/>
  <c r="O33" i="2" s="1"/>
  <c r="N8" i="1"/>
  <c r="N8" i="3" l="1"/>
  <c r="N33" i="3" s="1"/>
  <c r="HD13" i="1"/>
  <c r="KS6" i="2"/>
  <c r="KT5" i="2"/>
  <c r="KM11" i="1"/>
  <c r="KK4" i="1"/>
  <c r="KJ5" i="1"/>
  <c r="M10" i="1"/>
  <c r="N8" i="5"/>
  <c r="N33" i="5" s="1"/>
  <c r="L8" i="4"/>
  <c r="L32" i="4" s="1"/>
  <c r="K9" i="1"/>
  <c r="K16" i="1" s="1"/>
  <c r="P8" i="2"/>
  <c r="P33" i="2" s="1"/>
  <c r="O8" i="1"/>
  <c r="O5" i="2"/>
  <c r="N6" i="2"/>
  <c r="N5" i="1" s="1"/>
  <c r="N4" i="1"/>
  <c r="O5" i="3"/>
  <c r="N6" i="3"/>
  <c r="N5" i="4"/>
  <c r="M6" i="4"/>
  <c r="N5" i="5"/>
  <c r="M6" i="5"/>
  <c r="O8" i="3" l="1"/>
  <c r="O33" i="3" s="1"/>
  <c r="HE13" i="1"/>
  <c r="KT6" i="2"/>
  <c r="KU5" i="2"/>
  <c r="KL4" i="1"/>
  <c r="KK5" i="1"/>
  <c r="KN11" i="1"/>
  <c r="M8" i="4"/>
  <c r="M32" i="4" s="1"/>
  <c r="L9" i="1"/>
  <c r="L16" i="1" s="1"/>
  <c r="N10" i="1"/>
  <c r="O8" i="5"/>
  <c r="O33" i="5" s="1"/>
  <c r="P5" i="3"/>
  <c r="O6" i="3"/>
  <c r="N6" i="5"/>
  <c r="O5" i="5"/>
  <c r="Q8" i="2"/>
  <c r="Q33" i="2" s="1"/>
  <c r="P8" i="1"/>
  <c r="N6" i="4"/>
  <c r="O5" i="4"/>
  <c r="P5" i="2"/>
  <c r="O4" i="1"/>
  <c r="O6" i="2"/>
  <c r="O5" i="1" s="1"/>
  <c r="P8" i="3" l="1"/>
  <c r="P33" i="3" s="1"/>
  <c r="HF13" i="1"/>
  <c r="KU6" i="2"/>
  <c r="KV5" i="2"/>
  <c r="KO11" i="1"/>
  <c r="KM4" i="1"/>
  <c r="KL5" i="1"/>
  <c r="P8" i="5"/>
  <c r="P33" i="5" s="1"/>
  <c r="O10" i="1"/>
  <c r="N8" i="4"/>
  <c r="N32" i="4" s="1"/>
  <c r="M9" i="1"/>
  <c r="M16" i="1" s="1"/>
  <c r="R8" i="2"/>
  <c r="R33" i="2" s="1"/>
  <c r="Q8" i="1"/>
  <c r="P5" i="4"/>
  <c r="O6" i="4"/>
  <c r="O6" i="5"/>
  <c r="P5" i="5"/>
  <c r="Q5" i="3"/>
  <c r="P6" i="3"/>
  <c r="Q5" i="2"/>
  <c r="P4" i="1"/>
  <c r="P6" i="2"/>
  <c r="P5" i="1" s="1"/>
  <c r="Q8" i="3" l="1"/>
  <c r="Q33" i="3" s="1"/>
  <c r="HG13" i="1"/>
  <c r="KW5" i="2"/>
  <c r="KV6" i="2"/>
  <c r="KN4" i="1"/>
  <c r="KM5" i="1"/>
  <c r="KP11" i="1"/>
  <c r="O8" i="4"/>
  <c r="O32" i="4" s="1"/>
  <c r="N9" i="1"/>
  <c r="N16" i="1" s="1"/>
  <c r="Q8" i="5"/>
  <c r="Q33" i="5" s="1"/>
  <c r="P10" i="1"/>
  <c r="Q5" i="5"/>
  <c r="P6" i="5"/>
  <c r="Q6" i="2"/>
  <c r="Q5" i="1" s="1"/>
  <c r="R5" i="2"/>
  <c r="Q4" i="1"/>
  <c r="S8" i="2"/>
  <c r="S33" i="2" s="1"/>
  <c r="R8" i="1"/>
  <c r="Q6" i="3"/>
  <c r="R5" i="3"/>
  <c r="P6" i="4"/>
  <c r="Q5" i="4"/>
  <c r="HH13" i="1" l="1"/>
  <c r="R8" i="3"/>
  <c r="R33" i="3" s="1"/>
  <c r="KW6" i="2"/>
  <c r="KX5" i="2"/>
  <c r="KQ11" i="1"/>
  <c r="KO4" i="1"/>
  <c r="KN5" i="1"/>
  <c r="R8" i="5"/>
  <c r="R33" i="5" s="1"/>
  <c r="Q10" i="1"/>
  <c r="P8" i="4"/>
  <c r="P32" i="4" s="1"/>
  <c r="O9" i="1"/>
  <c r="O16" i="1" s="1"/>
  <c r="T8" i="2"/>
  <c r="T33" i="2" s="1"/>
  <c r="S8" i="1"/>
  <c r="R5" i="4"/>
  <c r="Q6" i="4"/>
  <c r="R5" i="5"/>
  <c r="Q6" i="5"/>
  <c r="S5" i="2"/>
  <c r="R6" i="2"/>
  <c r="R5" i="1" s="1"/>
  <c r="R4" i="1"/>
  <c r="S5" i="3"/>
  <c r="R6" i="3"/>
  <c r="S8" i="3" l="1"/>
  <c r="S33" i="3" s="1"/>
  <c r="HI13" i="1"/>
  <c r="KX6" i="2"/>
  <c r="KY5" i="2"/>
  <c r="KP4" i="1"/>
  <c r="KO5" i="1"/>
  <c r="KR11" i="1"/>
  <c r="Q8" i="4"/>
  <c r="Q32" i="4" s="1"/>
  <c r="P9" i="1"/>
  <c r="P16" i="1" s="1"/>
  <c r="R10" i="1"/>
  <c r="S8" i="5"/>
  <c r="S33" i="5" s="1"/>
  <c r="S6" i="2"/>
  <c r="S5" i="1" s="1"/>
  <c r="S4" i="1"/>
  <c r="T5" i="2"/>
  <c r="R6" i="5"/>
  <c r="S5" i="5"/>
  <c r="U8" i="2"/>
  <c r="U33" i="2" s="1"/>
  <c r="T8" i="1"/>
  <c r="T5" i="3"/>
  <c r="S6" i="3"/>
  <c r="S5" i="4"/>
  <c r="R6" i="4"/>
  <c r="T8" i="3" l="1"/>
  <c r="T33" i="3" s="1"/>
  <c r="HJ13" i="1"/>
  <c r="KY6" i="2"/>
  <c r="KZ5" i="2"/>
  <c r="KS11" i="1"/>
  <c r="KP5" i="1"/>
  <c r="KQ4" i="1"/>
  <c r="T8" i="5"/>
  <c r="T33" i="5" s="1"/>
  <c r="S10" i="1"/>
  <c r="Q9" i="1"/>
  <c r="Q16" i="1" s="1"/>
  <c r="R8" i="4"/>
  <c r="R32" i="4" s="1"/>
  <c r="U5" i="2"/>
  <c r="T6" i="2"/>
  <c r="T5" i="1" s="1"/>
  <c r="T4" i="1"/>
  <c r="T5" i="4"/>
  <c r="S6" i="4"/>
  <c r="V8" i="2"/>
  <c r="V33" i="2" s="1"/>
  <c r="U8" i="1"/>
  <c r="S6" i="5"/>
  <c r="T5" i="5"/>
  <c r="U5" i="3"/>
  <c r="T6" i="3"/>
  <c r="U8" i="3" l="1"/>
  <c r="U33" i="3" s="1"/>
  <c r="HK13" i="1"/>
  <c r="LA5" i="2"/>
  <c r="KZ6" i="2"/>
  <c r="KR4" i="1"/>
  <c r="KQ5" i="1"/>
  <c r="KT11" i="1"/>
  <c r="R9" i="1"/>
  <c r="R16" i="1" s="1"/>
  <c r="S8" i="4"/>
  <c r="S32" i="4" s="1"/>
  <c r="U8" i="5"/>
  <c r="U33" i="5" s="1"/>
  <c r="T10" i="1"/>
  <c r="U5" i="5"/>
  <c r="T6" i="5"/>
  <c r="U6" i="2"/>
  <c r="U5" i="1" s="1"/>
  <c r="V5" i="2"/>
  <c r="U4" i="1"/>
  <c r="U6" i="3"/>
  <c r="V5" i="3"/>
  <c r="W8" i="2"/>
  <c r="W33" i="2" s="1"/>
  <c r="V8" i="1"/>
  <c r="U5" i="4"/>
  <c r="T6" i="4"/>
  <c r="V8" i="3" l="1"/>
  <c r="V33" i="3" s="1"/>
  <c r="HL13" i="1"/>
  <c r="LA6" i="2"/>
  <c r="LB5" i="2"/>
  <c r="KU11" i="1"/>
  <c r="KS4" i="1"/>
  <c r="KR5" i="1"/>
  <c r="V8" i="5"/>
  <c r="V33" i="5" s="1"/>
  <c r="U10" i="1"/>
  <c r="T8" i="4"/>
  <c r="T32" i="4" s="1"/>
  <c r="S9" i="1"/>
  <c r="S16" i="1" s="1"/>
  <c r="U6" i="4"/>
  <c r="V5" i="4"/>
  <c r="W5" i="2"/>
  <c r="V4" i="1"/>
  <c r="V6" i="2"/>
  <c r="V5" i="1" s="1"/>
  <c r="W5" i="3"/>
  <c r="V6" i="3"/>
  <c r="X8" i="2"/>
  <c r="X33" i="2" s="1"/>
  <c r="W8" i="1"/>
  <c r="V5" i="5"/>
  <c r="U6" i="5"/>
  <c r="W8" i="3" l="1"/>
  <c r="W33" i="3" s="1"/>
  <c r="HM13" i="1"/>
  <c r="LB6" i="2"/>
  <c r="LC5" i="2"/>
  <c r="KT4" i="1"/>
  <c r="KS5" i="1"/>
  <c r="KV11" i="1"/>
  <c r="U8" i="4"/>
  <c r="U32" i="4" s="1"/>
  <c r="T9" i="1"/>
  <c r="T16" i="1" s="1"/>
  <c r="V10" i="1"/>
  <c r="W8" i="5"/>
  <c r="W33" i="5" s="1"/>
  <c r="V6" i="4"/>
  <c r="W5" i="4"/>
  <c r="V6" i="5"/>
  <c r="W5" i="5"/>
  <c r="X8" i="1"/>
  <c r="Y8" i="2"/>
  <c r="Y33" i="2" s="1"/>
  <c r="X5" i="3"/>
  <c r="W6" i="3"/>
  <c r="W4" i="1"/>
  <c r="W6" i="2"/>
  <c r="W5" i="1" s="1"/>
  <c r="X5" i="2"/>
  <c r="X8" i="3" l="1"/>
  <c r="X33" i="3" s="1"/>
  <c r="HN13" i="1"/>
  <c r="LC6" i="2"/>
  <c r="LD5" i="2"/>
  <c r="KW11" i="1"/>
  <c r="KU4" i="1"/>
  <c r="KT5" i="1"/>
  <c r="X8" i="5"/>
  <c r="X33" i="5" s="1"/>
  <c r="W10" i="1"/>
  <c r="U9" i="1"/>
  <c r="U16" i="1" s="1"/>
  <c r="V8" i="4"/>
  <c r="V32" i="4" s="1"/>
  <c r="Z8" i="2"/>
  <c r="Z33" i="2" s="1"/>
  <c r="Y8" i="1"/>
  <c r="X5" i="4"/>
  <c r="W6" i="4"/>
  <c r="X5" i="5"/>
  <c r="W6" i="5"/>
  <c r="X6" i="2"/>
  <c r="X5" i="1" s="1"/>
  <c r="X4" i="1"/>
  <c r="Y5" i="2"/>
  <c r="Y5" i="3"/>
  <c r="X6" i="3"/>
  <c r="Y8" i="3" l="1"/>
  <c r="Y33" i="3" s="1"/>
  <c r="HO13" i="1"/>
  <c r="LE5" i="2"/>
  <c r="LD6" i="2"/>
  <c r="KV4" i="1"/>
  <c r="KU5" i="1"/>
  <c r="KX11" i="1"/>
  <c r="W8" i="4"/>
  <c r="W32" i="4" s="1"/>
  <c r="V9" i="1"/>
  <c r="V16" i="1" s="1"/>
  <c r="X10" i="1"/>
  <c r="Y8" i="5"/>
  <c r="Y33" i="5" s="1"/>
  <c r="Y6" i="2"/>
  <c r="Y5" i="1" s="1"/>
  <c r="Z5" i="2"/>
  <c r="Y4" i="1"/>
  <c r="Y5" i="5"/>
  <c r="X6" i="5"/>
  <c r="Y5" i="4"/>
  <c r="X6" i="4"/>
  <c r="Y6" i="3"/>
  <c r="Z5" i="3"/>
  <c r="AA8" i="2"/>
  <c r="AA33" i="2" s="1"/>
  <c r="Z8" i="1"/>
  <c r="HP13" i="1" l="1"/>
  <c r="Z8" i="3"/>
  <c r="Z33" i="3" s="1"/>
  <c r="LE6" i="2"/>
  <c r="LF5" i="2"/>
  <c r="KY11" i="1"/>
  <c r="KW4" i="1"/>
  <c r="KV5" i="1"/>
  <c r="Z8" i="5"/>
  <c r="Z33" i="5" s="1"/>
  <c r="Y10" i="1"/>
  <c r="X8" i="4"/>
  <c r="X32" i="4" s="1"/>
  <c r="W9" i="1"/>
  <c r="W16" i="1" s="1"/>
  <c r="AA5" i="2"/>
  <c r="Z6" i="2"/>
  <c r="Z5" i="1" s="1"/>
  <c r="Z4" i="1"/>
  <c r="AB8" i="2"/>
  <c r="AB33" i="2" s="1"/>
  <c r="AA8" i="1"/>
  <c r="AA5" i="3"/>
  <c r="Z6" i="3"/>
  <c r="Z5" i="4"/>
  <c r="Y6" i="4"/>
  <c r="Z5" i="5"/>
  <c r="Y6" i="5"/>
  <c r="HQ13" i="1" l="1"/>
  <c r="AA8" i="3"/>
  <c r="AA33" i="3" s="1"/>
  <c r="LF6" i="2"/>
  <c r="LG5" i="2"/>
  <c r="KX4" i="1"/>
  <c r="KW5" i="1"/>
  <c r="KZ11" i="1"/>
  <c r="AA8" i="5"/>
  <c r="AA33" i="5" s="1"/>
  <c r="Z10" i="1"/>
  <c r="X9" i="1"/>
  <c r="X16" i="1" s="1"/>
  <c r="Y8" i="4"/>
  <c r="Y32" i="4" s="1"/>
  <c r="AA5" i="5"/>
  <c r="Z6" i="5"/>
  <c r="AA5" i="4"/>
  <c r="Z6" i="4"/>
  <c r="AC8" i="2"/>
  <c r="AC33" i="2" s="1"/>
  <c r="AB8" i="1"/>
  <c r="AB5" i="3"/>
  <c r="AA6" i="3"/>
  <c r="AA4" i="1"/>
  <c r="AB5" i="2"/>
  <c r="AA6" i="2"/>
  <c r="AA5" i="1" s="1"/>
  <c r="AB8" i="3" l="1"/>
  <c r="AB33" i="3" s="1"/>
  <c r="HR13" i="1"/>
  <c r="LG6" i="2"/>
  <c r="LH5" i="2"/>
  <c r="KY4" i="1"/>
  <c r="KX5" i="1"/>
  <c r="Z8" i="4"/>
  <c r="Z32" i="4" s="1"/>
  <c r="Y9" i="1"/>
  <c r="Y16" i="1" s="1"/>
  <c r="AB8" i="5"/>
  <c r="AB33" i="5" s="1"/>
  <c r="AA10" i="1"/>
  <c r="AB4" i="1"/>
  <c r="AC5" i="2"/>
  <c r="AB6" i="2"/>
  <c r="AB5" i="1" s="1"/>
  <c r="AC5" i="3"/>
  <c r="AB6" i="3"/>
  <c r="AD8" i="2"/>
  <c r="AD33" i="2" s="1"/>
  <c r="AC8" i="1"/>
  <c r="AB5" i="4"/>
  <c r="AA6" i="4"/>
  <c r="AB5" i="5"/>
  <c r="AA6" i="5"/>
  <c r="HS13" i="1" l="1"/>
  <c r="AC8" i="3"/>
  <c r="AC33" i="3" s="1"/>
  <c r="LI5" i="2"/>
  <c r="LH6" i="2"/>
  <c r="KZ4" i="1"/>
  <c r="KZ5" i="1" s="1"/>
  <c r="KY5" i="1"/>
  <c r="AC8" i="5"/>
  <c r="AC33" i="5" s="1"/>
  <c r="AB10" i="1"/>
  <c r="AA8" i="4"/>
  <c r="AA32" i="4" s="1"/>
  <c r="Z9" i="1"/>
  <c r="Z16" i="1" s="1"/>
  <c r="AC5" i="5"/>
  <c r="AB6" i="5"/>
  <c r="AC6" i="3"/>
  <c r="AD5" i="3"/>
  <c r="AC5" i="4"/>
  <c r="AB6" i="4"/>
  <c r="AE8" i="2"/>
  <c r="AE33" i="2" s="1"/>
  <c r="AD8" i="1"/>
  <c r="AC6" i="2"/>
  <c r="AC5" i="1" s="1"/>
  <c r="AC4" i="1"/>
  <c r="AD5" i="2"/>
  <c r="AD8" i="3" l="1"/>
  <c r="AD33" i="3" s="1"/>
  <c r="HT13" i="1"/>
  <c r="LI6" i="2"/>
  <c r="LJ5" i="2"/>
  <c r="AB8" i="4"/>
  <c r="AB32" i="4" s="1"/>
  <c r="AA9" i="1"/>
  <c r="AA16" i="1" s="1"/>
  <c r="AD8" i="5"/>
  <c r="AD33" i="5" s="1"/>
  <c r="AC10" i="1"/>
  <c r="AE5" i="2"/>
  <c r="AD6" i="2"/>
  <c r="AD5" i="1" s="1"/>
  <c r="AD4" i="1"/>
  <c r="AE5" i="3"/>
  <c r="AD6" i="3"/>
  <c r="AF8" i="2"/>
  <c r="AF33" i="2" s="1"/>
  <c r="AE8" i="1"/>
  <c r="AD5" i="4"/>
  <c r="AC6" i="4"/>
  <c r="AD5" i="5"/>
  <c r="AC6" i="5"/>
  <c r="AE8" i="3" l="1"/>
  <c r="AE33" i="3" s="1"/>
  <c r="HU13" i="1"/>
  <c r="LJ6" i="2"/>
  <c r="LK5" i="2"/>
  <c r="AE8" i="5"/>
  <c r="AE33" i="5" s="1"/>
  <c r="AD10" i="1"/>
  <c r="AC8" i="4"/>
  <c r="AC32" i="4" s="1"/>
  <c r="AB9" i="1"/>
  <c r="AB16" i="1" s="1"/>
  <c r="AG8" i="2"/>
  <c r="AG33" i="2" s="1"/>
  <c r="AF8" i="1"/>
  <c r="AF5" i="3"/>
  <c r="AE6" i="3"/>
  <c r="AD6" i="5"/>
  <c r="AE5" i="5"/>
  <c r="AD6" i="4"/>
  <c r="AE5" i="4"/>
  <c r="AF5" i="2"/>
  <c r="AE4" i="1"/>
  <c r="AE6" i="2"/>
  <c r="AE5" i="1" s="1"/>
  <c r="AF8" i="3" l="1"/>
  <c r="AF33" i="3" s="1"/>
  <c r="HV13" i="1"/>
  <c r="LK6" i="2"/>
  <c r="LL5" i="2"/>
  <c r="AD8" i="4"/>
  <c r="AD32" i="4" s="1"/>
  <c r="AC9" i="1"/>
  <c r="AC16" i="1" s="1"/>
  <c r="AF8" i="5"/>
  <c r="AF33" i="5" s="1"/>
  <c r="AE10" i="1"/>
  <c r="AG5" i="2"/>
  <c r="AF4" i="1"/>
  <c r="AF6" i="2"/>
  <c r="AF5" i="1" s="1"/>
  <c r="AG5" i="3"/>
  <c r="AF6" i="3"/>
  <c r="AE6" i="5"/>
  <c r="AF5" i="5"/>
  <c r="AH8" i="2"/>
  <c r="AH33" i="2" s="1"/>
  <c r="AG8" i="1"/>
  <c r="AF5" i="4"/>
  <c r="AE6" i="4"/>
  <c r="HW13" i="1" l="1"/>
  <c r="AG8" i="3"/>
  <c r="AG33" i="3" s="1"/>
  <c r="LM5" i="2"/>
  <c r="LL6" i="2"/>
  <c r="AF10" i="1"/>
  <c r="AG8" i="5"/>
  <c r="AG33" i="5" s="1"/>
  <c r="AE8" i="4"/>
  <c r="AE32" i="4" s="1"/>
  <c r="AD9" i="1"/>
  <c r="AD16" i="1" s="1"/>
  <c r="AG6" i="3"/>
  <c r="AH5" i="3"/>
  <c r="AG5" i="4"/>
  <c r="AF6" i="4"/>
  <c r="AI8" i="2"/>
  <c r="AI33" i="2" s="1"/>
  <c r="AH8" i="1"/>
  <c r="AG5" i="5"/>
  <c r="AF6" i="5"/>
  <c r="AG6" i="2"/>
  <c r="AG5" i="1" s="1"/>
  <c r="AH5" i="2"/>
  <c r="AG4" i="1"/>
  <c r="AH8" i="3" l="1"/>
  <c r="AH33" i="3" s="1"/>
  <c r="HX13" i="1"/>
  <c r="LM6" i="2"/>
  <c r="LN5" i="2"/>
  <c r="AF8" i="4"/>
  <c r="AF32" i="4" s="1"/>
  <c r="AE9" i="1"/>
  <c r="AE16" i="1" s="1"/>
  <c r="AG10" i="1"/>
  <c r="AH8" i="5"/>
  <c r="AH33" i="5" s="1"/>
  <c r="AJ8" i="2"/>
  <c r="AJ33" i="2" s="1"/>
  <c r="AI8" i="1"/>
  <c r="AI5" i="2"/>
  <c r="AH6" i="2"/>
  <c r="AH5" i="1" s="1"/>
  <c r="AH4" i="1"/>
  <c r="AI5" i="3"/>
  <c r="AH6" i="3"/>
  <c r="AH5" i="5"/>
  <c r="AG6" i="5"/>
  <c r="AG6" i="4"/>
  <c r="AH5" i="4"/>
  <c r="AI8" i="3" l="1"/>
  <c r="AI33" i="3" s="1"/>
  <c r="HY13" i="1"/>
  <c r="LN6" i="2"/>
  <c r="LO5" i="2"/>
  <c r="AH10" i="1"/>
  <c r="AI8" i="5"/>
  <c r="AI33" i="5" s="1"/>
  <c r="AF9" i="1"/>
  <c r="AF16" i="1" s="1"/>
  <c r="AG8" i="4"/>
  <c r="AG32" i="4" s="1"/>
  <c r="AI5" i="4"/>
  <c r="AH6" i="4"/>
  <c r="AI6" i="2"/>
  <c r="AI5" i="1" s="1"/>
  <c r="AI4" i="1"/>
  <c r="AJ5" i="2"/>
  <c r="AI5" i="5"/>
  <c r="AH6" i="5"/>
  <c r="AJ5" i="3"/>
  <c r="AI6" i="3"/>
  <c r="AK8" i="2"/>
  <c r="AK33" i="2" s="1"/>
  <c r="AJ8" i="1"/>
  <c r="AJ8" i="3" l="1"/>
  <c r="AJ33" i="3" s="1"/>
  <c r="HZ13" i="1"/>
  <c r="LO6" i="2"/>
  <c r="LP5" i="2"/>
  <c r="AH8" i="4"/>
  <c r="AH32" i="4" s="1"/>
  <c r="AG9" i="1"/>
  <c r="AG16" i="1" s="1"/>
  <c r="AI10" i="1"/>
  <c r="AJ8" i="5"/>
  <c r="AJ33" i="5" s="1"/>
  <c r="AK5" i="3"/>
  <c r="AJ6" i="3"/>
  <c r="AJ5" i="5"/>
  <c r="AI6" i="5"/>
  <c r="AL8" i="2"/>
  <c r="AL33" i="2" s="1"/>
  <c r="AK8" i="1"/>
  <c r="AK5" i="2"/>
  <c r="AJ6" i="2"/>
  <c r="AJ5" i="1" s="1"/>
  <c r="AJ4" i="1"/>
  <c r="AJ5" i="4"/>
  <c r="AI6" i="4"/>
  <c r="IA13" i="1" l="1"/>
  <c r="AK8" i="3"/>
  <c r="AK33" i="3" s="1"/>
  <c r="LQ5" i="2"/>
  <c r="LP6" i="2"/>
  <c r="AK8" i="5"/>
  <c r="AK33" i="5" s="1"/>
  <c r="AJ10" i="1"/>
  <c r="AH9" i="1"/>
  <c r="AH16" i="1" s="1"/>
  <c r="AI8" i="4"/>
  <c r="AI32" i="4" s="1"/>
  <c r="AM8" i="2"/>
  <c r="AM33" i="2" s="1"/>
  <c r="AL8" i="1"/>
  <c r="AK5" i="5"/>
  <c r="AJ6" i="5"/>
  <c r="AK6" i="2"/>
  <c r="AK5" i="1" s="1"/>
  <c r="AL5" i="2"/>
  <c r="AK4" i="1"/>
  <c r="AK5" i="4"/>
  <c r="AJ6" i="4"/>
  <c r="AK6" i="3"/>
  <c r="AL5" i="3"/>
  <c r="AL8" i="3" l="1"/>
  <c r="AL33" i="3" s="1"/>
  <c r="IB13" i="1"/>
  <c r="LQ6" i="2"/>
  <c r="LR5" i="2"/>
  <c r="AJ8" i="4"/>
  <c r="AJ32" i="4" s="1"/>
  <c r="AI9" i="1"/>
  <c r="AI16" i="1" s="1"/>
  <c r="AL8" i="5"/>
  <c r="AL33" i="5" s="1"/>
  <c r="AK10" i="1"/>
  <c r="AM5" i="2"/>
  <c r="AL6" i="2"/>
  <c r="AL5" i="1" s="1"/>
  <c r="AL4" i="1"/>
  <c r="AL5" i="5"/>
  <c r="AK6" i="5"/>
  <c r="AM5" i="3"/>
  <c r="AL6" i="3"/>
  <c r="AK6" i="4"/>
  <c r="AL5" i="4"/>
  <c r="AN8" i="2"/>
  <c r="AN33" i="2" s="1"/>
  <c r="AM8" i="1"/>
  <c r="AM8" i="3" l="1"/>
  <c r="AM33" i="3" s="1"/>
  <c r="IC13" i="1"/>
  <c r="LR6" i="2"/>
  <c r="LS5" i="2"/>
  <c r="AL10" i="1"/>
  <c r="AM8" i="5"/>
  <c r="AM33" i="5" s="1"/>
  <c r="AK8" i="4"/>
  <c r="AK32" i="4" s="1"/>
  <c r="AJ9" i="1"/>
  <c r="AJ16" i="1" s="1"/>
  <c r="AN5" i="3"/>
  <c r="AM6" i="3"/>
  <c r="AM5" i="4"/>
  <c r="AL6" i="4"/>
  <c r="AM4" i="1"/>
  <c r="AN5" i="2"/>
  <c r="AM6" i="2"/>
  <c r="AM5" i="1" s="1"/>
  <c r="AL6" i="5"/>
  <c r="AM5" i="5"/>
  <c r="AO8" i="2"/>
  <c r="AO33" i="2" s="1"/>
  <c r="AN8" i="1"/>
  <c r="ID13" i="1" l="1"/>
  <c r="AN8" i="3"/>
  <c r="AN33" i="3" s="1"/>
  <c r="LS6" i="2"/>
  <c r="LT5" i="2"/>
  <c r="AL8" i="4"/>
  <c r="AL32" i="4" s="1"/>
  <c r="AK9" i="1"/>
  <c r="AK16" i="1" s="1"/>
  <c r="AM10" i="1"/>
  <c r="AN8" i="5"/>
  <c r="AN33" i="5" s="1"/>
  <c r="AN5" i="4"/>
  <c r="AM6" i="4"/>
  <c r="AO5" i="3"/>
  <c r="AN6" i="3"/>
  <c r="AP8" i="2"/>
  <c r="AP33" i="2" s="1"/>
  <c r="AO8" i="1"/>
  <c r="AN6" i="2"/>
  <c r="AN5" i="1" s="1"/>
  <c r="AN4" i="1"/>
  <c r="AO5" i="2"/>
  <c r="AN5" i="5"/>
  <c r="AM6" i="5"/>
  <c r="AO8" i="3" l="1"/>
  <c r="AO33" i="3" s="1"/>
  <c r="IE13" i="1"/>
  <c r="LU5" i="2"/>
  <c r="LT6" i="2"/>
  <c r="AM8" i="4"/>
  <c r="AM32" i="4" s="1"/>
  <c r="AL9" i="1"/>
  <c r="AL16" i="1" s="1"/>
  <c r="AN10" i="1"/>
  <c r="AO8" i="5"/>
  <c r="AO33" i="5" s="1"/>
  <c r="AO5" i="5"/>
  <c r="AN6" i="5"/>
  <c r="AO6" i="2"/>
  <c r="AO5" i="1" s="1"/>
  <c r="AP5" i="2"/>
  <c r="AO4" i="1"/>
  <c r="AQ8" i="2"/>
  <c r="AQ33" i="2" s="1"/>
  <c r="AP8" i="1"/>
  <c r="AO5" i="4"/>
  <c r="AN6" i="4"/>
  <c r="AO6" i="3"/>
  <c r="AP5" i="3"/>
  <c r="IF13" i="1" l="1"/>
  <c r="AP8" i="3"/>
  <c r="AP33" i="3" s="1"/>
  <c r="LU6" i="2"/>
  <c r="LV5" i="2"/>
  <c r="AP8" i="5"/>
  <c r="AP33" i="5" s="1"/>
  <c r="AO10" i="1"/>
  <c r="AN8" i="4"/>
  <c r="AN32" i="4" s="1"/>
  <c r="AM9" i="1"/>
  <c r="AM16" i="1" s="1"/>
  <c r="AR8" i="2"/>
  <c r="AR33" i="2" s="1"/>
  <c r="AQ8" i="1"/>
  <c r="AQ5" i="3"/>
  <c r="AP6" i="3"/>
  <c r="AP5" i="5"/>
  <c r="AO6" i="5"/>
  <c r="AO6" i="4"/>
  <c r="AP5" i="4"/>
  <c r="AQ5" i="2"/>
  <c r="AP6" i="2"/>
  <c r="AP5" i="1" s="1"/>
  <c r="AP4" i="1"/>
  <c r="AQ8" i="3" l="1"/>
  <c r="AQ33" i="3" s="1"/>
  <c r="IG13" i="1"/>
  <c r="LV6" i="2"/>
  <c r="LW5" i="2"/>
  <c r="AN9" i="1"/>
  <c r="AN16" i="1" s="1"/>
  <c r="AO8" i="4"/>
  <c r="AO32" i="4" s="1"/>
  <c r="AP10" i="1"/>
  <c r="AQ8" i="5"/>
  <c r="AQ33" i="5" s="1"/>
  <c r="AP6" i="4"/>
  <c r="AQ5" i="4"/>
  <c r="AR5" i="3"/>
  <c r="AQ6" i="3"/>
  <c r="AQ4" i="1"/>
  <c r="AR5" i="2"/>
  <c r="AQ6" i="2"/>
  <c r="AQ5" i="1" s="1"/>
  <c r="AQ5" i="5"/>
  <c r="AP6" i="5"/>
  <c r="AS8" i="2"/>
  <c r="AS33" i="2" s="1"/>
  <c r="AR8" i="1"/>
  <c r="IH13" i="1" l="1"/>
  <c r="AR8" i="3"/>
  <c r="AR33" i="3" s="1"/>
  <c r="LW6" i="2"/>
  <c r="LX5" i="2"/>
  <c r="AR8" i="5"/>
  <c r="AR33" i="5" s="1"/>
  <c r="AQ10" i="1"/>
  <c r="AP8" i="4"/>
  <c r="AP32" i="4" s="1"/>
  <c r="AO9" i="1"/>
  <c r="AO16" i="1" s="1"/>
  <c r="AT8" i="2"/>
  <c r="AT33" i="2" s="1"/>
  <c r="AS8" i="1"/>
  <c r="AR4" i="1"/>
  <c r="AR6" i="2"/>
  <c r="AR5" i="1" s="1"/>
  <c r="AS5" i="2"/>
  <c r="AS5" i="3"/>
  <c r="AR6" i="3"/>
  <c r="AR5" i="4"/>
  <c r="AQ6" i="4"/>
  <c r="AR5" i="5"/>
  <c r="AQ6" i="5"/>
  <c r="AS8" i="3" l="1"/>
  <c r="AS33" i="3" s="1"/>
  <c r="II13" i="1"/>
  <c r="LY5" i="2"/>
  <c r="LX6" i="2"/>
  <c r="AP9" i="1"/>
  <c r="AP16" i="1" s="1"/>
  <c r="AQ8" i="4"/>
  <c r="AQ32" i="4" s="1"/>
  <c r="AR10" i="1"/>
  <c r="AS8" i="5"/>
  <c r="AS33" i="5" s="1"/>
  <c r="AS6" i="3"/>
  <c r="AT5" i="3"/>
  <c r="AS6" i="2"/>
  <c r="AS5" i="1" s="1"/>
  <c r="AS4" i="1"/>
  <c r="AT5" i="2"/>
  <c r="AU8" i="2"/>
  <c r="AU33" i="2" s="1"/>
  <c r="AT8" i="1"/>
  <c r="AS5" i="5"/>
  <c r="AR6" i="5"/>
  <c r="AS5" i="4"/>
  <c r="AR6" i="4"/>
  <c r="IJ13" i="1" l="1"/>
  <c r="AT8" i="3"/>
  <c r="AT33" i="3" s="1"/>
  <c r="LY6" i="2"/>
  <c r="LZ5" i="2"/>
  <c r="AS10" i="1"/>
  <c r="AT8" i="5"/>
  <c r="AT33" i="5" s="1"/>
  <c r="AR8" i="4"/>
  <c r="AR32" i="4" s="1"/>
  <c r="AQ9" i="1"/>
  <c r="AQ16" i="1" s="1"/>
  <c r="AT5" i="4"/>
  <c r="AS6" i="4"/>
  <c r="AV8" i="2"/>
  <c r="AV33" i="2" s="1"/>
  <c r="AU8" i="1"/>
  <c r="AU5" i="2"/>
  <c r="AT6" i="2"/>
  <c r="AT5" i="1" s="1"/>
  <c r="AT4" i="1"/>
  <c r="AU5" i="3"/>
  <c r="AT6" i="3"/>
  <c r="AT5" i="5"/>
  <c r="AS6" i="5"/>
  <c r="AU8" i="3" l="1"/>
  <c r="AU33" i="3" s="1"/>
  <c r="IK13" i="1"/>
  <c r="LZ6" i="2"/>
  <c r="MA5" i="2"/>
  <c r="AR9" i="1"/>
  <c r="AR16" i="1" s="1"/>
  <c r="AS8" i="4"/>
  <c r="AS32" i="4" s="1"/>
  <c r="AU8" i="5"/>
  <c r="AU33" i="5" s="1"/>
  <c r="AT10" i="1"/>
  <c r="AV5" i="2"/>
  <c r="AU4" i="1"/>
  <c r="AU6" i="2"/>
  <c r="AU5" i="1" s="1"/>
  <c r="AW8" i="2"/>
  <c r="AW33" i="2" s="1"/>
  <c r="AV8" i="1"/>
  <c r="AU5" i="5"/>
  <c r="AT6" i="5"/>
  <c r="AV5" i="3"/>
  <c r="AU6" i="3"/>
  <c r="AU5" i="4"/>
  <c r="AT6" i="4"/>
  <c r="AV8" i="3" l="1"/>
  <c r="AV33" i="3" s="1"/>
  <c r="IL13" i="1"/>
  <c r="MA6" i="2"/>
  <c r="MB5" i="2"/>
  <c r="AV8" i="5"/>
  <c r="AV33" i="5" s="1"/>
  <c r="AU10" i="1"/>
  <c r="AS9" i="1"/>
  <c r="AS16" i="1" s="1"/>
  <c r="AT8" i="4"/>
  <c r="AT32" i="4" s="1"/>
  <c r="AV5" i="4"/>
  <c r="AU6" i="4"/>
  <c r="AV5" i="5"/>
  <c r="AU6" i="5"/>
  <c r="AW5" i="2"/>
  <c r="AV4" i="1"/>
  <c r="AV6" i="2"/>
  <c r="AV5" i="1" s="1"/>
  <c r="AW5" i="3"/>
  <c r="AV6" i="3"/>
  <c r="AX8" i="2"/>
  <c r="AX33" i="2" s="1"/>
  <c r="AW8" i="1"/>
  <c r="AW8" i="3" l="1"/>
  <c r="AW33" i="3" s="1"/>
  <c r="IM13" i="1"/>
  <c r="MC5" i="2"/>
  <c r="MB6" i="2"/>
  <c r="AU8" i="4"/>
  <c r="AU32" i="4" s="1"/>
  <c r="AT9" i="1"/>
  <c r="AT16" i="1" s="1"/>
  <c r="AV10" i="1"/>
  <c r="AW8" i="5"/>
  <c r="AW33" i="5" s="1"/>
  <c r="AW6" i="2"/>
  <c r="AW5" i="1" s="1"/>
  <c r="AX5" i="2"/>
  <c r="AW4" i="1"/>
  <c r="AY8" i="2"/>
  <c r="AY33" i="2" s="1"/>
  <c r="AX8" i="1"/>
  <c r="AW5" i="4"/>
  <c r="AV6" i="4"/>
  <c r="AW6" i="3"/>
  <c r="AX5" i="3"/>
  <c r="AW5" i="5"/>
  <c r="AV6" i="5"/>
  <c r="AX8" i="3" l="1"/>
  <c r="AX33" i="3" s="1"/>
  <c r="IN13" i="1"/>
  <c r="MC6" i="2"/>
  <c r="MD5" i="2"/>
  <c r="AX8" i="5"/>
  <c r="AX33" i="5" s="1"/>
  <c r="AW10" i="1"/>
  <c r="AV8" i="4"/>
  <c r="AV32" i="4" s="1"/>
  <c r="AU9" i="1"/>
  <c r="AU16" i="1" s="1"/>
  <c r="AX5" i="5"/>
  <c r="AW6" i="5"/>
  <c r="AW6" i="4"/>
  <c r="AX5" i="4"/>
  <c r="AZ8" i="2"/>
  <c r="AZ33" i="2" s="1"/>
  <c r="AY8" i="1"/>
  <c r="AY5" i="2"/>
  <c r="AX6" i="2"/>
  <c r="AX5" i="1" s="1"/>
  <c r="AX4" i="1"/>
  <c r="AY5" i="3"/>
  <c r="AX6" i="3"/>
  <c r="IO13" i="1" l="1"/>
  <c r="AY8" i="3"/>
  <c r="AY33" i="3" s="1"/>
  <c r="MD6" i="2"/>
  <c r="ME5" i="2"/>
  <c r="AV9" i="1"/>
  <c r="AV16" i="1" s="1"/>
  <c r="AW8" i="4"/>
  <c r="AW32" i="4" s="1"/>
  <c r="AY8" i="5"/>
  <c r="AY33" i="5" s="1"/>
  <c r="AX10" i="1"/>
  <c r="BA8" i="2"/>
  <c r="BA33" i="2" s="1"/>
  <c r="AZ8" i="1"/>
  <c r="AZ5" i="3"/>
  <c r="AY6" i="3"/>
  <c r="AY5" i="4"/>
  <c r="AX6" i="4"/>
  <c r="AY6" i="2"/>
  <c r="AY5" i="1" s="1"/>
  <c r="AY4" i="1"/>
  <c r="AZ5" i="2"/>
  <c r="AY5" i="5"/>
  <c r="AX6" i="5"/>
  <c r="IP13" i="1" l="1"/>
  <c r="AZ8" i="3"/>
  <c r="AZ33" i="3" s="1"/>
  <c r="ME6" i="2"/>
  <c r="MF5" i="2"/>
  <c r="AZ8" i="5"/>
  <c r="AZ33" i="5" s="1"/>
  <c r="AY10" i="1"/>
  <c r="AX8" i="4"/>
  <c r="AX32" i="4" s="1"/>
  <c r="AW9" i="1"/>
  <c r="AW16" i="1" s="1"/>
  <c r="AZ5" i="5"/>
  <c r="AY6" i="5"/>
  <c r="BA5" i="3"/>
  <c r="AZ6" i="3"/>
  <c r="BB8" i="2"/>
  <c r="BB33" i="2" s="1"/>
  <c r="BA8" i="1"/>
  <c r="BA5" i="2"/>
  <c r="AZ6" i="2"/>
  <c r="AZ5" i="1" s="1"/>
  <c r="AZ4" i="1"/>
  <c r="AZ5" i="4"/>
  <c r="AY6" i="4"/>
  <c r="BA8" i="3" l="1"/>
  <c r="BA33" i="3" s="1"/>
  <c r="IQ13" i="1"/>
  <c r="MG5" i="2"/>
  <c r="MF6" i="2"/>
  <c r="AY8" i="4"/>
  <c r="AY32" i="4" s="1"/>
  <c r="AX9" i="1"/>
  <c r="AX16" i="1" s="1"/>
  <c r="BA8" i="5"/>
  <c r="BA33" i="5" s="1"/>
  <c r="AZ10" i="1"/>
  <c r="BA6" i="3"/>
  <c r="BB5" i="3"/>
  <c r="BA6" i="2"/>
  <c r="BA5" i="1" s="1"/>
  <c r="BB5" i="2"/>
  <c r="BA4" i="1"/>
  <c r="BC8" i="2"/>
  <c r="BC33" i="2" s="1"/>
  <c r="BB8" i="1"/>
  <c r="BA5" i="4"/>
  <c r="AZ6" i="4"/>
  <c r="BA5" i="5"/>
  <c r="AZ6" i="5"/>
  <c r="BB8" i="3" l="1"/>
  <c r="BB33" i="3" s="1"/>
  <c r="IR13" i="1"/>
  <c r="MG6" i="2"/>
  <c r="MH5" i="2"/>
  <c r="BB8" i="5"/>
  <c r="BB33" i="5" s="1"/>
  <c r="BA10" i="1"/>
  <c r="AZ8" i="4"/>
  <c r="AZ32" i="4" s="1"/>
  <c r="AY9" i="1"/>
  <c r="AY16" i="1" s="1"/>
  <c r="BC5" i="3"/>
  <c r="BB6" i="3"/>
  <c r="BB5" i="4"/>
  <c r="BA6" i="4"/>
  <c r="BD8" i="2"/>
  <c r="BD33" i="2" s="1"/>
  <c r="BC8" i="1"/>
  <c r="BB5" i="5"/>
  <c r="BA6" i="5"/>
  <c r="BC5" i="2"/>
  <c r="BB4" i="1"/>
  <c r="BB6" i="2"/>
  <c r="BB5" i="1" s="1"/>
  <c r="BC8" i="3" l="1"/>
  <c r="BC33" i="3" s="1"/>
  <c r="IS13" i="1"/>
  <c r="MH6" i="2"/>
  <c r="MI5" i="2"/>
  <c r="BA8" i="4"/>
  <c r="BA32" i="4" s="1"/>
  <c r="AZ9" i="1"/>
  <c r="AZ16" i="1" s="1"/>
  <c r="BC8" i="5"/>
  <c r="BC33" i="5" s="1"/>
  <c r="BB10" i="1"/>
  <c r="BC4" i="1"/>
  <c r="BC6" i="2"/>
  <c r="BC5" i="1" s="1"/>
  <c r="BD5" i="2"/>
  <c r="BB6" i="5"/>
  <c r="BC5" i="5"/>
  <c r="BC5" i="4"/>
  <c r="BB6" i="4"/>
  <c r="BD8" i="1"/>
  <c r="BE8" i="2"/>
  <c r="BE33" i="2" s="1"/>
  <c r="BD5" i="3"/>
  <c r="BC6" i="3"/>
  <c r="BD8" i="3" l="1"/>
  <c r="BD33" i="3" s="1"/>
  <c r="IT13" i="1"/>
  <c r="MI6" i="2"/>
  <c r="MJ5" i="2"/>
  <c r="BD8" i="5"/>
  <c r="BD33" i="5" s="1"/>
  <c r="BC10" i="1"/>
  <c r="BB8" i="4"/>
  <c r="BB32" i="4" s="1"/>
  <c r="BA9" i="1"/>
  <c r="BA16" i="1" s="1"/>
  <c r="BE5" i="3"/>
  <c r="BD6" i="3"/>
  <c r="BD6" i="2"/>
  <c r="BD5" i="1" s="1"/>
  <c r="BD4" i="1"/>
  <c r="BE5" i="2"/>
  <c r="BF8" i="2"/>
  <c r="BF33" i="2" s="1"/>
  <c r="BE8" i="1"/>
  <c r="BD5" i="4"/>
  <c r="BC6" i="4"/>
  <c r="BD5" i="5"/>
  <c r="BC6" i="5"/>
  <c r="BE8" i="3" l="1"/>
  <c r="BE33" i="3" s="1"/>
  <c r="IU13" i="1"/>
  <c r="MK5" i="2"/>
  <c r="MJ6" i="2"/>
  <c r="BD10" i="1"/>
  <c r="BE8" i="5"/>
  <c r="BE33" i="5" s="1"/>
  <c r="BC8" i="4"/>
  <c r="BC32" i="4" s="1"/>
  <c r="BB9" i="1"/>
  <c r="BB16" i="1" s="1"/>
  <c r="BE5" i="5"/>
  <c r="BD6" i="5"/>
  <c r="BE5" i="4"/>
  <c r="BD6" i="4"/>
  <c r="BE6" i="3"/>
  <c r="BF5" i="3"/>
  <c r="BG8" i="2"/>
  <c r="BG33" i="2" s="1"/>
  <c r="BF8" i="1"/>
  <c r="BE6" i="2"/>
  <c r="BE5" i="1" s="1"/>
  <c r="BF5" i="2"/>
  <c r="BE4" i="1"/>
  <c r="IV13" i="1" l="1"/>
  <c r="BF8" i="3"/>
  <c r="BF33" i="3" s="1"/>
  <c r="MK6" i="2"/>
  <c r="ML5" i="2"/>
  <c r="BC9" i="1"/>
  <c r="BC16" i="1" s="1"/>
  <c r="BD8" i="4"/>
  <c r="BD32" i="4" s="1"/>
  <c r="BF8" i="5"/>
  <c r="BF33" i="5" s="1"/>
  <c r="BE10" i="1"/>
  <c r="BG5" i="2"/>
  <c r="BF6" i="2"/>
  <c r="BF5" i="1" s="1"/>
  <c r="BF4" i="1"/>
  <c r="BF5" i="5"/>
  <c r="BE6" i="5"/>
  <c r="BH8" i="2"/>
  <c r="BH33" i="2" s="1"/>
  <c r="BG8" i="1"/>
  <c r="BG5" i="3"/>
  <c r="BF6" i="3"/>
  <c r="BE6" i="4"/>
  <c r="BF5" i="4"/>
  <c r="BG8" i="3" l="1"/>
  <c r="BG33" i="3" s="1"/>
  <c r="IW13" i="1"/>
  <c r="ML6" i="2"/>
  <c r="MM5" i="2"/>
  <c r="BD9" i="1"/>
  <c r="BD16" i="1" s="1"/>
  <c r="BE8" i="4"/>
  <c r="BE32" i="4" s="1"/>
  <c r="BG8" i="5"/>
  <c r="BG33" i="5" s="1"/>
  <c r="BF10" i="1"/>
  <c r="BF6" i="4"/>
  <c r="BG5" i="4"/>
  <c r="BF6" i="5"/>
  <c r="BG5" i="5"/>
  <c r="BG4" i="1"/>
  <c r="BH5" i="2"/>
  <c r="BG6" i="2"/>
  <c r="BG5" i="1" s="1"/>
  <c r="BH5" i="3"/>
  <c r="BG6" i="3"/>
  <c r="BI8" i="2"/>
  <c r="BI33" i="2" s="1"/>
  <c r="BH8" i="1"/>
  <c r="BH8" i="3" l="1"/>
  <c r="BH33" i="3" s="1"/>
  <c r="IX13" i="1"/>
  <c r="MN5" i="2"/>
  <c r="MM6" i="2"/>
  <c r="BH8" i="5"/>
  <c r="BH33" i="5" s="1"/>
  <c r="BG10" i="1"/>
  <c r="BF8" i="4"/>
  <c r="BF32" i="4" s="1"/>
  <c r="BE9" i="1"/>
  <c r="BE16" i="1" s="1"/>
  <c r="BI5" i="3"/>
  <c r="BH6" i="3"/>
  <c r="BH4" i="1"/>
  <c r="BI5" i="2"/>
  <c r="BH6" i="2"/>
  <c r="BH5" i="1" s="1"/>
  <c r="BJ8" i="2"/>
  <c r="BJ33" i="2" s="1"/>
  <c r="BI8" i="1"/>
  <c r="BH5" i="5"/>
  <c r="BG6" i="5"/>
  <c r="BH5" i="4"/>
  <c r="BG6" i="4"/>
  <c r="IY13" i="1" l="1"/>
  <c r="BI8" i="3"/>
  <c r="BI33" i="3" s="1"/>
  <c r="MO5" i="2"/>
  <c r="MN6" i="2"/>
  <c r="BG8" i="4"/>
  <c r="BG32" i="4" s="1"/>
  <c r="BF9" i="1"/>
  <c r="BF16" i="1" s="1"/>
  <c r="BH10" i="1"/>
  <c r="BI8" i="5"/>
  <c r="BI33" i="5" s="1"/>
  <c r="BI6" i="2"/>
  <c r="BI5" i="1" s="1"/>
  <c r="BI4" i="1"/>
  <c r="BJ5" i="2"/>
  <c r="BI5" i="5"/>
  <c r="BH6" i="5"/>
  <c r="BK8" i="2"/>
  <c r="BK33" i="2" s="1"/>
  <c r="BJ8" i="1"/>
  <c r="BI6" i="3"/>
  <c r="BJ5" i="3"/>
  <c r="BI5" i="4"/>
  <c r="BH6" i="4"/>
  <c r="IZ13" i="1" l="1"/>
  <c r="BJ8" i="3"/>
  <c r="BJ33" i="3" s="1"/>
  <c r="MO6" i="2"/>
  <c r="MP5" i="2"/>
  <c r="BJ8" i="5"/>
  <c r="BJ33" i="5" s="1"/>
  <c r="BI10" i="1"/>
  <c r="BH8" i="4"/>
  <c r="BH32" i="4" s="1"/>
  <c r="BG9" i="1"/>
  <c r="BG16" i="1" s="1"/>
  <c r="BJ5" i="4"/>
  <c r="BI6" i="4"/>
  <c r="BL8" i="2"/>
  <c r="BL33" i="2" s="1"/>
  <c r="BK8" i="1"/>
  <c r="BK5" i="2"/>
  <c r="BJ6" i="2"/>
  <c r="BJ5" i="1" s="1"/>
  <c r="BJ4" i="1"/>
  <c r="BK5" i="3"/>
  <c r="BJ6" i="3"/>
  <c r="BJ5" i="5"/>
  <c r="BI6" i="5"/>
  <c r="JA13" i="1" l="1"/>
  <c r="BK8" i="3"/>
  <c r="BK33" i="3" s="1"/>
  <c r="MP6" i="2"/>
  <c r="MQ5" i="2"/>
  <c r="BH9" i="1"/>
  <c r="BH16" i="1" s="1"/>
  <c r="BI8" i="4"/>
  <c r="BI32" i="4" s="1"/>
  <c r="BK8" i="5"/>
  <c r="BK33" i="5" s="1"/>
  <c r="BJ10" i="1"/>
  <c r="BL5" i="2"/>
  <c r="BK4" i="1"/>
  <c r="BK6" i="2"/>
  <c r="BK5" i="1" s="1"/>
  <c r="BK5" i="4"/>
  <c r="BJ6" i="4"/>
  <c r="BL5" i="3"/>
  <c r="BK6" i="3"/>
  <c r="BM8" i="2"/>
  <c r="BM33" i="2" s="1"/>
  <c r="BL8" i="1"/>
  <c r="BJ6" i="5"/>
  <c r="BK5" i="5"/>
  <c r="JB13" i="1" l="1"/>
  <c r="BL8" i="3"/>
  <c r="BL33" i="3" s="1"/>
  <c r="MQ6" i="2"/>
  <c r="MR5" i="2"/>
  <c r="BK10" i="1"/>
  <c r="BL8" i="5"/>
  <c r="BL33" i="5" s="1"/>
  <c r="BJ8" i="4"/>
  <c r="BJ32" i="4" s="1"/>
  <c r="BI9" i="1"/>
  <c r="BI16" i="1" s="1"/>
  <c r="BM5" i="3"/>
  <c r="BL6" i="3"/>
  <c r="BL5" i="4"/>
  <c r="BK6" i="4"/>
  <c r="BL5" i="5"/>
  <c r="BK6" i="5"/>
  <c r="BN8" i="2"/>
  <c r="BN33" i="2" s="1"/>
  <c r="BM8" i="1"/>
  <c r="BM5" i="2"/>
  <c r="BL4" i="1"/>
  <c r="BL6" i="2"/>
  <c r="BL5" i="1" s="1"/>
  <c r="BM8" i="3" l="1"/>
  <c r="BM33" i="3" s="1"/>
  <c r="JC13" i="1"/>
  <c r="MS5" i="2"/>
  <c r="MR6" i="2"/>
  <c r="BK8" i="4"/>
  <c r="BK32" i="4" s="1"/>
  <c r="BJ9" i="1"/>
  <c r="BJ16" i="1" s="1"/>
  <c r="BL10" i="1"/>
  <c r="BM8" i="5"/>
  <c r="BM33" i="5" s="1"/>
  <c r="BM6" i="2"/>
  <c r="BM5" i="1" s="1"/>
  <c r="BN5" i="2"/>
  <c r="BM4" i="1"/>
  <c r="BM5" i="5"/>
  <c r="BL6" i="5"/>
  <c r="BM6" i="3"/>
  <c r="BN5" i="3"/>
  <c r="BO8" i="2"/>
  <c r="BO33" i="2" s="1"/>
  <c r="BN8" i="1"/>
  <c r="BL6" i="4"/>
  <c r="BM5" i="4"/>
  <c r="BN8" i="3" l="1"/>
  <c r="BN33" i="3" s="1"/>
  <c r="JD13" i="1"/>
  <c r="MS6" i="2"/>
  <c r="MT5" i="2"/>
  <c r="BM10" i="1"/>
  <c r="BN8" i="5"/>
  <c r="BN33" i="5" s="1"/>
  <c r="BL8" i="4"/>
  <c r="BL32" i="4" s="1"/>
  <c r="BK9" i="1"/>
  <c r="BK16" i="1" s="1"/>
  <c r="BM6" i="4"/>
  <c r="BN5" i="4"/>
  <c r="BN5" i="5"/>
  <c r="BM6" i="5"/>
  <c r="BO5" i="3"/>
  <c r="BN6" i="3"/>
  <c r="BO5" i="2"/>
  <c r="BN6" i="2"/>
  <c r="BN5" i="1" s="1"/>
  <c r="BN4" i="1"/>
  <c r="BP8" i="2"/>
  <c r="BP33" i="2" s="1"/>
  <c r="BO8" i="1"/>
  <c r="BO8" i="3" l="1"/>
  <c r="BO33" i="3" s="1"/>
  <c r="JE13" i="1"/>
  <c r="MT6" i="2"/>
  <c r="MU5" i="2"/>
  <c r="BM8" i="4"/>
  <c r="BM32" i="4" s="1"/>
  <c r="BL9" i="1"/>
  <c r="BL16" i="1" s="1"/>
  <c r="BO8" i="5"/>
  <c r="BO33" i="5" s="1"/>
  <c r="BN10" i="1"/>
  <c r="BQ8" i="2"/>
  <c r="BQ33" i="2" s="1"/>
  <c r="BP8" i="1"/>
  <c r="BO6" i="2"/>
  <c r="BO5" i="1" s="1"/>
  <c r="BO4" i="1"/>
  <c r="BP5" i="2"/>
  <c r="BO5" i="5"/>
  <c r="BN6" i="5"/>
  <c r="BO5" i="4"/>
  <c r="BN6" i="4"/>
  <c r="BP5" i="3"/>
  <c r="BO6" i="3"/>
  <c r="JF13" i="1" l="1"/>
  <c r="BP8" i="3"/>
  <c r="BP33" i="3" s="1"/>
  <c r="MU6" i="2"/>
  <c r="MV5" i="2"/>
  <c r="BO10" i="1"/>
  <c r="BP8" i="5"/>
  <c r="BP33" i="5" s="1"/>
  <c r="BM9" i="1"/>
  <c r="BM16" i="1" s="1"/>
  <c r="BN8" i="4"/>
  <c r="BN32" i="4" s="1"/>
  <c r="BP5" i="4"/>
  <c r="BO6" i="4"/>
  <c r="BP5" i="5"/>
  <c r="BO6" i="5"/>
  <c r="BQ5" i="3"/>
  <c r="BP6" i="3"/>
  <c r="BQ5" i="2"/>
  <c r="BP6" i="2"/>
  <c r="BP5" i="1" s="1"/>
  <c r="BP4" i="1"/>
  <c r="BR8" i="2"/>
  <c r="BR33" i="2" s="1"/>
  <c r="BQ8" i="1"/>
  <c r="JG13" i="1" l="1"/>
  <c r="BQ8" i="3"/>
  <c r="BQ33" i="3" s="1"/>
  <c r="MW5" i="2"/>
  <c r="MV6" i="2"/>
  <c r="BN9" i="1"/>
  <c r="BN16" i="1" s="1"/>
  <c r="BO8" i="4"/>
  <c r="BO32" i="4" s="1"/>
  <c r="BQ8" i="5"/>
  <c r="BQ33" i="5" s="1"/>
  <c r="BP10" i="1"/>
  <c r="BQ6" i="3"/>
  <c r="BR5" i="3"/>
  <c r="BQ5" i="4"/>
  <c r="BP6" i="4"/>
  <c r="BS8" i="2"/>
  <c r="BS33" i="2" s="1"/>
  <c r="BR8" i="1"/>
  <c r="BQ6" i="2"/>
  <c r="BQ5" i="1" s="1"/>
  <c r="BR5" i="2"/>
  <c r="BQ4" i="1"/>
  <c r="BR4" i="1" s="1"/>
  <c r="BQ5" i="5"/>
  <c r="BP6" i="5"/>
  <c r="BR8" i="3" l="1"/>
  <c r="BR33" i="3" s="1"/>
  <c r="JH13" i="1"/>
  <c r="MW6" i="2"/>
  <c r="MX5" i="2"/>
  <c r="BR8" i="5"/>
  <c r="BR33" i="5" s="1"/>
  <c r="BQ10" i="1"/>
  <c r="BP8" i="4"/>
  <c r="BP32" i="4" s="1"/>
  <c r="BO9" i="1"/>
  <c r="BO16" i="1" s="1"/>
  <c r="BS5" i="2"/>
  <c r="BR6" i="2"/>
  <c r="BQ6" i="4"/>
  <c r="BR5" i="4"/>
  <c r="BR5" i="5"/>
  <c r="BQ6" i="5"/>
  <c r="BS5" i="3"/>
  <c r="BR6" i="3"/>
  <c r="BS4" i="1"/>
  <c r="BR5" i="1"/>
  <c r="BT8" i="2"/>
  <c r="BT33" i="2" s="1"/>
  <c r="BS8" i="1"/>
  <c r="BS8" i="3" l="1"/>
  <c r="BS33" i="3" s="1"/>
  <c r="JI13" i="1"/>
  <c r="MX6" i="2"/>
  <c r="MY5" i="2"/>
  <c r="BQ8" i="4"/>
  <c r="BQ32" i="4" s="1"/>
  <c r="BP9" i="1"/>
  <c r="BP16" i="1" s="1"/>
  <c r="BR10" i="1"/>
  <c r="BS8" i="5"/>
  <c r="BS33" i="5" s="1"/>
  <c r="BU8" i="2"/>
  <c r="BU33" i="2" s="1"/>
  <c r="BT8" i="1"/>
  <c r="BT5" i="3"/>
  <c r="BS6" i="3"/>
  <c r="BT5" i="2"/>
  <c r="BS6" i="2"/>
  <c r="BR6" i="4"/>
  <c r="BS5" i="4"/>
  <c r="BT4" i="1"/>
  <c r="BS5" i="1"/>
  <c r="BR6" i="5"/>
  <c r="BS5" i="5"/>
  <c r="BT8" i="3" l="1"/>
  <c r="BT33" i="3" s="1"/>
  <c r="JJ13" i="1"/>
  <c r="MY6" i="2"/>
  <c r="MZ5" i="2"/>
  <c r="BS10" i="1"/>
  <c r="BT8" i="5"/>
  <c r="BT33" i="5" s="1"/>
  <c r="BR8" i="4"/>
  <c r="BR32" i="4" s="1"/>
  <c r="BQ9" i="1"/>
  <c r="BQ16" i="1" s="1"/>
  <c r="BT5" i="4"/>
  <c r="BS6" i="4"/>
  <c r="BT5" i="5"/>
  <c r="BS6" i="5"/>
  <c r="BT6" i="2"/>
  <c r="BU5" i="2"/>
  <c r="BU5" i="3"/>
  <c r="BT6" i="3"/>
  <c r="BU4" i="1"/>
  <c r="BT5" i="1"/>
  <c r="BV8" i="2"/>
  <c r="BV33" i="2" s="1"/>
  <c r="BU8" i="1"/>
  <c r="BU8" i="3" l="1"/>
  <c r="BU33" i="3" s="1"/>
  <c r="JK13" i="1"/>
  <c r="NA5" i="2"/>
  <c r="MZ6" i="2"/>
  <c r="BS8" i="4"/>
  <c r="BS32" i="4" s="1"/>
  <c r="BR9" i="1"/>
  <c r="BR16" i="1" s="1"/>
  <c r="BU8" i="5"/>
  <c r="BU33" i="5" s="1"/>
  <c r="BT10" i="1"/>
  <c r="BU6" i="2"/>
  <c r="BV5" i="2"/>
  <c r="BU5" i="5"/>
  <c r="BT6" i="5"/>
  <c r="BW8" i="2"/>
  <c r="BW33" i="2" s="1"/>
  <c r="BV8" i="1"/>
  <c r="BU5" i="1"/>
  <c r="BV4" i="1"/>
  <c r="BU6" i="3"/>
  <c r="BV5" i="3"/>
  <c r="BU5" i="4"/>
  <c r="BT6" i="4"/>
  <c r="BV8" i="3" l="1"/>
  <c r="BV33" i="3" s="1"/>
  <c r="JL13" i="1"/>
  <c r="NA6" i="2"/>
  <c r="NB5" i="2"/>
  <c r="BU10" i="1"/>
  <c r="BV8" i="5"/>
  <c r="BV33" i="5" s="1"/>
  <c r="BT8" i="4"/>
  <c r="BT32" i="4" s="1"/>
  <c r="BS9" i="1"/>
  <c r="BS16" i="1" s="1"/>
  <c r="BW5" i="2"/>
  <c r="BV6" i="2"/>
  <c r="BX8" i="2"/>
  <c r="BX33" i="2" s="1"/>
  <c r="BW8" i="1"/>
  <c r="BW5" i="3"/>
  <c r="BV6" i="3"/>
  <c r="BW4" i="1"/>
  <c r="BV5" i="1"/>
  <c r="BU6" i="4"/>
  <c r="BV5" i="4"/>
  <c r="BV5" i="5"/>
  <c r="BU6" i="5"/>
  <c r="BW8" i="3" l="1"/>
  <c r="BW33" i="3" s="1"/>
  <c r="JM13" i="1"/>
  <c r="NB6" i="2"/>
  <c r="NC5" i="2"/>
  <c r="BU8" i="4"/>
  <c r="BU32" i="4" s="1"/>
  <c r="BT9" i="1"/>
  <c r="BT16" i="1" s="1"/>
  <c r="BV10" i="1"/>
  <c r="BW8" i="5"/>
  <c r="BW33" i="5" s="1"/>
  <c r="BV6" i="5"/>
  <c r="BW5" i="5"/>
  <c r="BX4" i="1"/>
  <c r="BW5" i="1"/>
  <c r="BY8" i="2"/>
  <c r="BY33" i="2" s="1"/>
  <c r="BX8" i="1"/>
  <c r="BW5" i="4"/>
  <c r="BV6" i="4"/>
  <c r="BX5" i="3"/>
  <c r="BW6" i="3"/>
  <c r="BX5" i="2"/>
  <c r="BW6" i="2"/>
  <c r="BX8" i="3" l="1"/>
  <c r="BX33" i="3" s="1"/>
  <c r="JN13" i="1"/>
  <c r="NC6" i="2"/>
  <c r="ND5" i="2"/>
  <c r="BW10" i="1"/>
  <c r="BX8" i="5"/>
  <c r="BX33" i="5" s="1"/>
  <c r="BV8" i="4"/>
  <c r="BV32" i="4" s="1"/>
  <c r="BU9" i="1"/>
  <c r="BU16" i="1" s="1"/>
  <c r="BX5" i="1"/>
  <c r="BY4" i="1"/>
  <c r="BX5" i="5"/>
  <c r="BW6" i="5"/>
  <c r="BX6" i="2"/>
  <c r="BY5" i="2"/>
  <c r="BY5" i="3"/>
  <c r="BX6" i="3"/>
  <c r="BX5" i="4"/>
  <c r="BW6" i="4"/>
  <c r="BZ8" i="2"/>
  <c r="BZ33" i="2" s="1"/>
  <c r="BY8" i="1"/>
  <c r="BY8" i="3" l="1"/>
  <c r="BY33" i="3" s="1"/>
  <c r="JO13" i="1"/>
  <c r="NE5" i="2"/>
  <c r="ND6" i="2"/>
  <c r="BW8" i="4"/>
  <c r="BW32" i="4" s="1"/>
  <c r="BV9" i="1"/>
  <c r="BV16" i="1" s="1"/>
  <c r="BX10" i="1"/>
  <c r="BY8" i="5"/>
  <c r="BY33" i="5" s="1"/>
  <c r="CA8" i="2"/>
  <c r="CA33" i="2" s="1"/>
  <c r="BZ8" i="1"/>
  <c r="BY5" i="4"/>
  <c r="BX6" i="4"/>
  <c r="BY5" i="1"/>
  <c r="BZ4" i="1"/>
  <c r="BY6" i="3"/>
  <c r="BZ5" i="3"/>
  <c r="BY5" i="5"/>
  <c r="BX6" i="5"/>
  <c r="BY6" i="2"/>
  <c r="BZ5" i="2"/>
  <c r="BZ8" i="3" l="1"/>
  <c r="BZ33" i="3" s="1"/>
  <c r="JP13" i="1"/>
  <c r="NE6" i="2"/>
  <c r="NF5" i="2"/>
  <c r="BZ8" i="5"/>
  <c r="BZ33" i="5" s="1"/>
  <c r="BY10" i="1"/>
  <c r="BX8" i="4"/>
  <c r="BX32" i="4" s="1"/>
  <c r="BW9" i="1"/>
  <c r="BW16" i="1" s="1"/>
  <c r="BZ5" i="5"/>
  <c r="BY6" i="5"/>
  <c r="CA5" i="2"/>
  <c r="BZ6" i="2"/>
  <c r="CA5" i="3"/>
  <c r="BZ6" i="3"/>
  <c r="BZ5" i="4"/>
  <c r="BY6" i="4"/>
  <c r="CA4" i="1"/>
  <c r="BZ5" i="1"/>
  <c r="CB8" i="2"/>
  <c r="CB33" i="2" s="1"/>
  <c r="CA8" i="1"/>
  <c r="CA8" i="3" l="1"/>
  <c r="CA33" i="3" s="1"/>
  <c r="JQ13" i="1"/>
  <c r="NF6" i="2"/>
  <c r="NG5" i="2"/>
  <c r="BX9" i="1"/>
  <c r="BX16" i="1" s="1"/>
  <c r="BY8" i="4"/>
  <c r="BY32" i="4" s="1"/>
  <c r="BZ10" i="1"/>
  <c r="CA8" i="5"/>
  <c r="CA33" i="5" s="1"/>
  <c r="CB4" i="1"/>
  <c r="CA5" i="1"/>
  <c r="CB5" i="3"/>
  <c r="CA6" i="3"/>
  <c r="CC8" i="2"/>
  <c r="CC33" i="2" s="1"/>
  <c r="CB8" i="1"/>
  <c r="BZ6" i="4"/>
  <c r="CA5" i="4"/>
  <c r="CB5" i="2"/>
  <c r="CA6" i="2"/>
  <c r="CA5" i="5"/>
  <c r="BZ6" i="5"/>
  <c r="CB8" i="3" l="1"/>
  <c r="CB33" i="3" s="1"/>
  <c r="JR13" i="1"/>
  <c r="NG6" i="2"/>
  <c r="NH5" i="2"/>
  <c r="BZ8" i="4"/>
  <c r="BZ32" i="4" s="1"/>
  <c r="BY9" i="1"/>
  <c r="BY16" i="1" s="1"/>
  <c r="CA10" i="1"/>
  <c r="CB8" i="5"/>
  <c r="CB33" i="5" s="1"/>
  <c r="CB5" i="4"/>
  <c r="CA6" i="4"/>
  <c r="CA6" i="5"/>
  <c r="CB5" i="5"/>
  <c r="CC5" i="3"/>
  <c r="CB6" i="3"/>
  <c r="CC5" i="2"/>
  <c r="CB6" i="2"/>
  <c r="CD8" i="2"/>
  <c r="CD33" i="2" s="1"/>
  <c r="CC8" i="1"/>
  <c r="CC4" i="1"/>
  <c r="CB5" i="1"/>
  <c r="CC8" i="3" l="1"/>
  <c r="CC33" i="3" s="1"/>
  <c r="JS13" i="1"/>
  <c r="NI5" i="2"/>
  <c r="NH6" i="2"/>
  <c r="CA8" i="4"/>
  <c r="CA32" i="4" s="1"/>
  <c r="BZ9" i="1"/>
  <c r="BZ16" i="1" s="1"/>
  <c r="CB10" i="1"/>
  <c r="CC8" i="5"/>
  <c r="CC33" i="5" s="1"/>
  <c r="CC5" i="5"/>
  <c r="CB6" i="5"/>
  <c r="CC6" i="2"/>
  <c r="CD5" i="2"/>
  <c r="CC6" i="3"/>
  <c r="CD5" i="3"/>
  <c r="CC5" i="1"/>
  <c r="CD4" i="1"/>
  <c r="CE8" i="2"/>
  <c r="CE33" i="2" s="1"/>
  <c r="CD8" i="1"/>
  <c r="CC5" i="4"/>
  <c r="CB6" i="4"/>
  <c r="CD8" i="3" l="1"/>
  <c r="CD33" i="3" s="1"/>
  <c r="JT13" i="1"/>
  <c r="NI6" i="2"/>
  <c r="NJ5" i="2"/>
  <c r="CC10" i="1"/>
  <c r="CD8" i="5"/>
  <c r="CD33" i="5" s="1"/>
  <c r="CA9" i="1"/>
  <c r="CA16" i="1" s="1"/>
  <c r="CB8" i="4"/>
  <c r="CB32" i="4" s="1"/>
  <c r="CE5" i="3"/>
  <c r="CD6" i="3"/>
  <c r="CF8" i="2"/>
  <c r="CF33" i="2" s="1"/>
  <c r="CE8" i="1"/>
  <c r="CE4" i="1"/>
  <c r="CD5" i="1"/>
  <c r="CE5" i="2"/>
  <c r="CD6" i="2"/>
  <c r="CD5" i="4"/>
  <c r="CC6" i="4"/>
  <c r="CD5" i="5"/>
  <c r="CC6" i="5"/>
  <c r="CE8" i="3" l="1"/>
  <c r="CE33" i="3" s="1"/>
  <c r="JU13" i="1"/>
  <c r="NJ6" i="2"/>
  <c r="NK5" i="2"/>
  <c r="CD10" i="1"/>
  <c r="CE8" i="5"/>
  <c r="CE33" i="5" s="1"/>
  <c r="CB9" i="1"/>
  <c r="CB16" i="1" s="1"/>
  <c r="CC8" i="4"/>
  <c r="CC32" i="4" s="1"/>
  <c r="CE6" i="2"/>
  <c r="CF5" i="2"/>
  <c r="CE5" i="5"/>
  <c r="CD6" i="5"/>
  <c r="CE5" i="4"/>
  <c r="CD6" i="4"/>
  <c r="CF4" i="1"/>
  <c r="CE5" i="1"/>
  <c r="CG8" i="2"/>
  <c r="CG33" i="2" s="1"/>
  <c r="CF8" i="1"/>
  <c r="CF5" i="3"/>
  <c r="CE6" i="3"/>
  <c r="CF8" i="3" l="1"/>
  <c r="CF33" i="3" s="1"/>
  <c r="JV13" i="1"/>
  <c r="NL5" i="2"/>
  <c r="NK6" i="2"/>
  <c r="CD8" i="4"/>
  <c r="CD32" i="4" s="1"/>
  <c r="CC9" i="1"/>
  <c r="CC16" i="1" s="1"/>
  <c r="CE10" i="1"/>
  <c r="CF8" i="5"/>
  <c r="CF33" i="5" s="1"/>
  <c r="CF5" i="4"/>
  <c r="CE6" i="4"/>
  <c r="CG5" i="3"/>
  <c r="CF6" i="3"/>
  <c r="CF5" i="1"/>
  <c r="CG4" i="1"/>
  <c r="CF5" i="5"/>
  <c r="CE6" i="5"/>
  <c r="CG5" i="2"/>
  <c r="CF6" i="2"/>
  <c r="CH8" i="2"/>
  <c r="CH33" i="2" s="1"/>
  <c r="CG8" i="1"/>
  <c r="CG8" i="3" l="1"/>
  <c r="CG33" i="3" s="1"/>
  <c r="JW13" i="1"/>
  <c r="NM5" i="2"/>
  <c r="NL6" i="2"/>
  <c r="CG8" i="5"/>
  <c r="CG33" i="5" s="1"/>
  <c r="CF10" i="1"/>
  <c r="CD9" i="1"/>
  <c r="CD16" i="1" s="1"/>
  <c r="CE8" i="4"/>
  <c r="CE32" i="4" s="1"/>
  <c r="CI8" i="2"/>
  <c r="CI33" i="2" s="1"/>
  <c r="CH8" i="1"/>
  <c r="CG5" i="5"/>
  <c r="CF6" i="5"/>
  <c r="CG6" i="3"/>
  <c r="CH5" i="3"/>
  <c r="CG5" i="1"/>
  <c r="CH4" i="1"/>
  <c r="CG6" i="2"/>
  <c r="CH5" i="2"/>
  <c r="CG5" i="4"/>
  <c r="CF6" i="4"/>
  <c r="CH8" i="3" l="1"/>
  <c r="CH33" i="3" s="1"/>
  <c r="JX13" i="1"/>
  <c r="NM6" i="2"/>
  <c r="NN5" i="2"/>
  <c r="CE9" i="1"/>
  <c r="CE16" i="1" s="1"/>
  <c r="CF8" i="4"/>
  <c r="CF32" i="4" s="1"/>
  <c r="CG10" i="1"/>
  <c r="CH8" i="5"/>
  <c r="CH33" i="5" s="1"/>
  <c r="CI4" i="1"/>
  <c r="CH5" i="1"/>
  <c r="CG6" i="4"/>
  <c r="CH5" i="4"/>
  <c r="CJ8" i="2"/>
  <c r="CJ33" i="2" s="1"/>
  <c r="CI8" i="1"/>
  <c r="CI5" i="3"/>
  <c r="CH6" i="3"/>
  <c r="CI5" i="2"/>
  <c r="CH6" i="2"/>
  <c r="CH5" i="5"/>
  <c r="CG6" i="5"/>
  <c r="CI8" i="3" l="1"/>
  <c r="CI33" i="3" s="1"/>
  <c r="JY13" i="1"/>
  <c r="NN6" i="2"/>
  <c r="NO5" i="2"/>
  <c r="CG8" i="4"/>
  <c r="CG32" i="4" s="1"/>
  <c r="CF9" i="1"/>
  <c r="CF16" i="1" s="1"/>
  <c r="CH10" i="1"/>
  <c r="CI8" i="5"/>
  <c r="CI33" i="5" s="1"/>
  <c r="CH6" i="4"/>
  <c r="CI5" i="4"/>
  <c r="CJ5" i="3"/>
  <c r="CI6" i="3"/>
  <c r="CH6" i="5"/>
  <c r="CI5" i="5"/>
  <c r="CI6" i="2"/>
  <c r="CJ5" i="2"/>
  <c r="CJ8" i="1"/>
  <c r="CK8" i="2"/>
  <c r="CK33" i="2" s="1"/>
  <c r="CJ4" i="1"/>
  <c r="CI5" i="1"/>
  <c r="CJ8" i="3" l="1"/>
  <c r="CJ33" i="3" s="1"/>
  <c r="JZ13" i="1"/>
  <c r="NO6" i="2"/>
  <c r="NP5" i="2"/>
  <c r="CI10" i="1"/>
  <c r="CJ8" i="5"/>
  <c r="CJ33" i="5" s="1"/>
  <c r="CH8" i="4"/>
  <c r="CH32" i="4" s="1"/>
  <c r="CG9" i="1"/>
  <c r="CG16" i="1" s="1"/>
  <c r="CK4" i="1"/>
  <c r="CJ5" i="1"/>
  <c r="CL8" i="2"/>
  <c r="CL33" i="2" s="1"/>
  <c r="CK8" i="1"/>
  <c r="CJ5" i="5"/>
  <c r="CI6" i="5"/>
  <c r="CK5" i="3"/>
  <c r="CJ6" i="3"/>
  <c r="CJ5" i="4"/>
  <c r="CI6" i="4"/>
  <c r="CJ6" i="2"/>
  <c r="CK5" i="2"/>
  <c r="CK8" i="3" l="1"/>
  <c r="CK33" i="3" s="1"/>
  <c r="KA13" i="1"/>
  <c r="NQ5" i="2"/>
  <c r="NP6" i="2"/>
  <c r="CH9" i="1"/>
  <c r="CH16" i="1" s="1"/>
  <c r="CI8" i="4"/>
  <c r="CI32" i="4" s="1"/>
  <c r="CK8" i="5"/>
  <c r="CK33" i="5" s="1"/>
  <c r="CJ10" i="1"/>
  <c r="CK5" i="4"/>
  <c r="CJ6" i="4"/>
  <c r="CK6" i="3"/>
  <c r="CL5" i="3"/>
  <c r="CM8" i="2"/>
  <c r="CM33" i="2" s="1"/>
  <c r="CL8" i="1"/>
  <c r="CK6" i="2"/>
  <c r="CL5" i="2"/>
  <c r="CK5" i="5"/>
  <c r="CJ6" i="5"/>
  <c r="CK5" i="1"/>
  <c r="CL4" i="1"/>
  <c r="CL8" i="3" l="1"/>
  <c r="CL33" i="3" s="1"/>
  <c r="KB13" i="1"/>
  <c r="NQ6" i="2"/>
  <c r="NR5" i="2"/>
  <c r="CI9" i="1"/>
  <c r="CI16" i="1" s="1"/>
  <c r="CJ8" i="4"/>
  <c r="CJ32" i="4" s="1"/>
  <c r="CK10" i="1"/>
  <c r="CL8" i="5"/>
  <c r="CL33" i="5" s="1"/>
  <c r="CL5" i="5"/>
  <c r="CK6" i="5"/>
  <c r="CN8" i="2"/>
  <c r="CN33" i="2" s="1"/>
  <c r="CM8" i="1"/>
  <c r="CL5" i="4"/>
  <c r="CK6" i="4"/>
  <c r="CM5" i="2"/>
  <c r="CL6" i="2"/>
  <c r="CM5" i="3"/>
  <c r="CL6" i="3"/>
  <c r="CM4" i="1"/>
  <c r="CL5" i="1"/>
  <c r="CM8" i="3" l="1"/>
  <c r="CM33" i="3" s="1"/>
  <c r="KC13" i="1"/>
  <c r="NR6" i="2"/>
  <c r="NS5" i="2"/>
  <c r="NS6" i="2" s="1"/>
  <c r="CL10" i="1"/>
  <c r="CM8" i="5"/>
  <c r="CM33" i="5" s="1"/>
  <c r="CJ9" i="1"/>
  <c r="CJ16" i="1" s="1"/>
  <c r="CK8" i="4"/>
  <c r="CK32" i="4" s="1"/>
  <c r="CN4" i="1"/>
  <c r="CM5" i="1"/>
  <c r="CN5" i="3"/>
  <c r="CM6" i="3"/>
  <c r="CM5" i="4"/>
  <c r="CL6" i="4"/>
  <c r="CN5" i="2"/>
  <c r="CM6" i="2"/>
  <c r="CO8" i="2"/>
  <c r="CO33" i="2" s="1"/>
  <c r="CN8" i="1"/>
  <c r="CM5" i="5"/>
  <c r="CL6" i="5"/>
  <c r="CN8" i="3" l="1"/>
  <c r="CN33" i="3" s="1"/>
  <c r="KD13" i="1"/>
  <c r="CL8" i="4"/>
  <c r="CL32" i="4" s="1"/>
  <c r="CK9" i="1"/>
  <c r="CK16" i="1" s="1"/>
  <c r="CM10" i="1"/>
  <c r="CN8" i="5"/>
  <c r="CN33" i="5" s="1"/>
  <c r="CN5" i="5"/>
  <c r="CM6" i="5"/>
  <c r="CO5" i="2"/>
  <c r="CN6" i="2"/>
  <c r="CO5" i="3"/>
  <c r="CN6" i="3"/>
  <c r="CP8" i="2"/>
  <c r="CP33" i="2" s="1"/>
  <c r="CO8" i="1"/>
  <c r="CN5" i="4"/>
  <c r="CM6" i="4"/>
  <c r="CN5" i="1"/>
  <c r="CO4" i="1"/>
  <c r="CO8" i="3" l="1"/>
  <c r="CO33" i="3" s="1"/>
  <c r="KE13" i="1"/>
  <c r="CN10" i="1"/>
  <c r="CO8" i="5"/>
  <c r="CO33" i="5" s="1"/>
  <c r="CM8" i="4"/>
  <c r="CM32" i="4" s="1"/>
  <c r="CL9" i="1"/>
  <c r="CL16" i="1" s="1"/>
  <c r="CO5" i="1"/>
  <c r="CP4" i="1"/>
  <c r="CO6" i="3"/>
  <c r="CP5" i="3"/>
  <c r="CO6" i="2"/>
  <c r="CP5" i="2"/>
  <c r="CO5" i="4"/>
  <c r="CN6" i="4"/>
  <c r="CQ8" i="2"/>
  <c r="CQ33" i="2" s="1"/>
  <c r="CP8" i="1"/>
  <c r="CO5" i="5"/>
  <c r="CN6" i="5"/>
  <c r="CP8" i="3" l="1"/>
  <c r="CP33" i="3" s="1"/>
  <c r="KF13" i="1"/>
  <c r="CM9" i="1"/>
  <c r="CM16" i="1" s="1"/>
  <c r="CN8" i="4"/>
  <c r="CN32" i="4" s="1"/>
  <c r="CO10" i="1"/>
  <c r="CP8" i="5"/>
  <c r="CP33" i="5" s="1"/>
  <c r="CQ5" i="2"/>
  <c r="CP6" i="2"/>
  <c r="CP5" i="5"/>
  <c r="CO6" i="5"/>
  <c r="CR8" i="2"/>
  <c r="CR33" i="2" s="1"/>
  <c r="CQ8" i="1"/>
  <c r="CQ5" i="3"/>
  <c r="CP6" i="3"/>
  <c r="CQ4" i="1"/>
  <c r="CP5" i="1"/>
  <c r="CP5" i="4"/>
  <c r="CO6" i="4"/>
  <c r="CQ8" i="3" l="1"/>
  <c r="CQ33" i="3" s="1"/>
  <c r="KG13" i="1"/>
  <c r="CO8" i="4"/>
  <c r="CO32" i="4" s="1"/>
  <c r="CN9" i="1"/>
  <c r="CN16" i="1" s="1"/>
  <c r="CP10" i="1"/>
  <c r="CQ8" i="5"/>
  <c r="CQ33" i="5" s="1"/>
  <c r="CP6" i="4"/>
  <c r="CQ5" i="4"/>
  <c r="CR4" i="1"/>
  <c r="CQ5" i="1"/>
  <c r="CP6" i="5"/>
  <c r="CQ5" i="5"/>
  <c r="CR5" i="3"/>
  <c r="CQ6" i="3"/>
  <c r="CS8" i="2"/>
  <c r="CS33" i="2" s="1"/>
  <c r="CR8" i="1"/>
  <c r="CR5" i="2"/>
  <c r="CQ6" i="2"/>
  <c r="CR8" i="3" l="1"/>
  <c r="CR33" i="3" s="1"/>
  <c r="KH13" i="1"/>
  <c r="CO9" i="1"/>
  <c r="CO16" i="1" s="1"/>
  <c r="CP8" i="4"/>
  <c r="CP32" i="4" s="1"/>
  <c r="CQ10" i="1"/>
  <c r="CR8" i="5"/>
  <c r="CR33" i="5" s="1"/>
  <c r="CQ6" i="5"/>
  <c r="CR5" i="5"/>
  <c r="CS5" i="2"/>
  <c r="CR6" i="2"/>
  <c r="CS5" i="3"/>
  <c r="CR6" i="3"/>
  <c r="CS4" i="1"/>
  <c r="CR5" i="1"/>
  <c r="CR5" i="4"/>
  <c r="CQ6" i="4"/>
  <c r="CT8" i="2"/>
  <c r="CT33" i="2" s="1"/>
  <c r="CS8" i="1"/>
  <c r="CS8" i="3" l="1"/>
  <c r="CS33" i="3" s="1"/>
  <c r="KI13" i="1"/>
  <c r="CP9" i="1"/>
  <c r="CP16" i="1" s="1"/>
  <c r="CQ8" i="4"/>
  <c r="CQ32" i="4" s="1"/>
  <c r="CR10" i="1"/>
  <c r="CS8" i="5"/>
  <c r="CS33" i="5" s="1"/>
  <c r="CU8" i="2"/>
  <c r="CU33" i="2" s="1"/>
  <c r="CT8" i="1"/>
  <c r="CS5" i="1"/>
  <c r="CT4" i="1"/>
  <c r="CS6" i="2"/>
  <c r="CT5" i="2"/>
  <c r="CS5" i="5"/>
  <c r="CR6" i="5"/>
  <c r="CS5" i="4"/>
  <c r="CR6" i="4"/>
  <c r="CS6" i="3"/>
  <c r="CT5" i="3"/>
  <c r="CT8" i="3" l="1"/>
  <c r="CT33" i="3" s="1"/>
  <c r="KJ13" i="1"/>
  <c r="CQ9" i="1"/>
  <c r="CQ16" i="1" s="1"/>
  <c r="CR8" i="4"/>
  <c r="CR32" i="4" s="1"/>
  <c r="CS10" i="1"/>
  <c r="CT8" i="5"/>
  <c r="CT33" i="5" s="1"/>
  <c r="CT5" i="5"/>
  <c r="CS6" i="5"/>
  <c r="CV8" i="2"/>
  <c r="CV33" i="2" s="1"/>
  <c r="CU8" i="1"/>
  <c r="CU4" i="1"/>
  <c r="CT5" i="1"/>
  <c r="CS6" i="4"/>
  <c r="CT5" i="4"/>
  <c r="CU5" i="3"/>
  <c r="CT6" i="3"/>
  <c r="CU5" i="2"/>
  <c r="CT6" i="2"/>
  <c r="KK13" i="1" l="1"/>
  <c r="CU8" i="3"/>
  <c r="CU33" i="3" s="1"/>
  <c r="CT10" i="1"/>
  <c r="CU8" i="5"/>
  <c r="CU33" i="5" s="1"/>
  <c r="CS8" i="4"/>
  <c r="CS32" i="4" s="1"/>
  <c r="CR9" i="1"/>
  <c r="CR16" i="1" s="1"/>
  <c r="CU6" i="2"/>
  <c r="CV5" i="2"/>
  <c r="CV4" i="1"/>
  <c r="CU5" i="1"/>
  <c r="CU5" i="4"/>
  <c r="CT6" i="4"/>
  <c r="CV5" i="3"/>
  <c r="CU6" i="3"/>
  <c r="CW8" i="2"/>
  <c r="CW33" i="2" s="1"/>
  <c r="CV8" i="1"/>
  <c r="CU5" i="5"/>
  <c r="CT6" i="5"/>
  <c r="KL13" i="1" l="1"/>
  <c r="CV8" i="3"/>
  <c r="CV33" i="3" s="1"/>
  <c r="CU10" i="1"/>
  <c r="CV8" i="5"/>
  <c r="CV33" i="5" s="1"/>
  <c r="CS9" i="1"/>
  <c r="CS16" i="1" s="1"/>
  <c r="CT8" i="4"/>
  <c r="CT32" i="4" s="1"/>
  <c r="CV5" i="5"/>
  <c r="CU6" i="5"/>
  <c r="CW5" i="3"/>
  <c r="CV6" i="3"/>
  <c r="CW5" i="2"/>
  <c r="CV6" i="2"/>
  <c r="CX8" i="2"/>
  <c r="CX33" i="2" s="1"/>
  <c r="CW8" i="1"/>
  <c r="CV5" i="4"/>
  <c r="CU6" i="4"/>
  <c r="CV5" i="1"/>
  <c r="CW4" i="1"/>
  <c r="KM13" i="1" l="1"/>
  <c r="CW8" i="3"/>
  <c r="CW33" i="3" s="1"/>
  <c r="CT9" i="1"/>
  <c r="CT16" i="1" s="1"/>
  <c r="CU8" i="4"/>
  <c r="CU32" i="4" s="1"/>
  <c r="CV10" i="1"/>
  <c r="CW8" i="5"/>
  <c r="CW33" i="5" s="1"/>
  <c r="CW5" i="1"/>
  <c r="CX4" i="1"/>
  <c r="CY8" i="2"/>
  <c r="CY33" i="2" s="1"/>
  <c r="CX8" i="1"/>
  <c r="CW6" i="3"/>
  <c r="CX5" i="3"/>
  <c r="CW5" i="4"/>
  <c r="CV6" i="4"/>
  <c r="CW6" i="2"/>
  <c r="CX5" i="2"/>
  <c r="CW5" i="5"/>
  <c r="CV6" i="5"/>
  <c r="KN13" i="1" l="1"/>
  <c r="CX8" i="3"/>
  <c r="CX33" i="3" s="1"/>
  <c r="CU9" i="1"/>
  <c r="CU16" i="1" s="1"/>
  <c r="CV8" i="4"/>
  <c r="CV32" i="4" s="1"/>
  <c r="CW10" i="1"/>
  <c r="CX8" i="5"/>
  <c r="CX33" i="5" s="1"/>
  <c r="CY5" i="2"/>
  <c r="CX6" i="2"/>
  <c r="CY5" i="3"/>
  <c r="CX6" i="3"/>
  <c r="CX5" i="5"/>
  <c r="CW6" i="5"/>
  <c r="CZ8" i="2"/>
  <c r="CZ33" i="2" s="1"/>
  <c r="CY8" i="1"/>
  <c r="CY4" i="1"/>
  <c r="CX5" i="1"/>
  <c r="CW6" i="4"/>
  <c r="CX5" i="4"/>
  <c r="KO13" i="1" l="1"/>
  <c r="CY8" i="3"/>
  <c r="CY33" i="3" s="1"/>
  <c r="CW8" i="4"/>
  <c r="CW32" i="4" s="1"/>
  <c r="CV9" i="1"/>
  <c r="CV16" i="1" s="1"/>
  <c r="CX10" i="1"/>
  <c r="CY8" i="5"/>
  <c r="CY33" i="5" s="1"/>
  <c r="DA8" i="2"/>
  <c r="DA33" i="2" s="1"/>
  <c r="CZ8" i="1"/>
  <c r="CY5" i="4"/>
  <c r="CX6" i="4"/>
  <c r="CZ5" i="3"/>
  <c r="CY6" i="3"/>
  <c r="CZ4" i="1"/>
  <c r="CY5" i="1"/>
  <c r="CX6" i="5"/>
  <c r="CY5" i="5"/>
  <c r="CZ5" i="2"/>
  <c r="CY6" i="2"/>
  <c r="KP13" i="1" l="1"/>
  <c r="CZ8" i="3"/>
  <c r="CZ33" i="3" s="1"/>
  <c r="CY10" i="1"/>
  <c r="CZ8" i="5"/>
  <c r="CZ33" i="5" s="1"/>
  <c r="CW9" i="1"/>
  <c r="CW16" i="1" s="1"/>
  <c r="CX8" i="4"/>
  <c r="CX32" i="4" s="1"/>
  <c r="CZ6" i="2"/>
  <c r="DA5" i="2"/>
  <c r="DA4" i="1"/>
  <c r="CZ5" i="1"/>
  <c r="CZ5" i="4"/>
  <c r="CY6" i="4"/>
  <c r="CZ5" i="5"/>
  <c r="CY6" i="5"/>
  <c r="DA5" i="3"/>
  <c r="CZ6" i="3"/>
  <c r="DB8" i="2"/>
  <c r="DB33" i="2" s="1"/>
  <c r="DA8" i="1"/>
  <c r="KQ13" i="1" l="1"/>
  <c r="DA8" i="3"/>
  <c r="DA33" i="3" s="1"/>
  <c r="DA8" i="5"/>
  <c r="DA33" i="5" s="1"/>
  <c r="CZ10" i="1"/>
  <c r="CX9" i="1"/>
  <c r="CX16" i="1" s="1"/>
  <c r="CY8" i="4"/>
  <c r="CY32" i="4" s="1"/>
  <c r="DA6" i="3"/>
  <c r="DB5" i="3"/>
  <c r="DA5" i="1"/>
  <c r="DB4" i="1"/>
  <c r="DA6" i="2"/>
  <c r="DB5" i="2"/>
  <c r="DC8" i="2"/>
  <c r="DC33" i="2" s="1"/>
  <c r="DB8" i="1"/>
  <c r="DA5" i="5"/>
  <c r="CZ6" i="5"/>
  <c r="DA5" i="4"/>
  <c r="CZ6" i="4"/>
  <c r="DB8" i="3" l="1"/>
  <c r="DB33" i="3" s="1"/>
  <c r="KR13" i="1"/>
  <c r="DA10" i="1"/>
  <c r="DB8" i="5"/>
  <c r="DB33" i="5" s="1"/>
  <c r="CZ8" i="4"/>
  <c r="CZ32" i="4" s="1"/>
  <c r="CY9" i="1"/>
  <c r="CY16" i="1" s="1"/>
  <c r="DC4" i="1"/>
  <c r="DB5" i="1"/>
  <c r="DC5" i="3"/>
  <c r="DB6" i="3"/>
  <c r="DA6" i="4"/>
  <c r="DB5" i="4"/>
  <c r="DD8" i="2"/>
  <c r="DD33" i="2" s="1"/>
  <c r="DC8" i="1"/>
  <c r="DC5" i="2"/>
  <c r="DB6" i="2"/>
  <c r="DB5" i="5"/>
  <c r="DA6" i="5"/>
  <c r="KS13" i="1" l="1"/>
  <c r="DC8" i="3"/>
  <c r="DC33" i="3" s="1"/>
  <c r="DC8" i="5"/>
  <c r="DC33" i="5" s="1"/>
  <c r="DB10" i="1"/>
  <c r="CZ9" i="1"/>
  <c r="CZ16" i="1" s="1"/>
  <c r="DA8" i="4"/>
  <c r="DA32" i="4" s="1"/>
  <c r="DC5" i="5"/>
  <c r="DB6" i="5"/>
  <c r="DE8" i="2"/>
  <c r="DE33" i="2" s="1"/>
  <c r="DD8" i="1"/>
  <c r="DD5" i="3"/>
  <c r="DC6" i="3"/>
  <c r="DB6" i="4"/>
  <c r="DC5" i="4"/>
  <c r="DD5" i="2"/>
  <c r="DC6" i="2"/>
  <c r="DD4" i="1"/>
  <c r="DC5" i="1"/>
  <c r="KT13" i="1" l="1"/>
  <c r="DD8" i="3"/>
  <c r="DD33" i="3" s="1"/>
  <c r="DA9" i="1"/>
  <c r="DA16" i="1" s="1"/>
  <c r="DB8" i="4"/>
  <c r="DB32" i="4" s="1"/>
  <c r="DD8" i="5"/>
  <c r="DD33" i="5" s="1"/>
  <c r="DC10" i="1"/>
  <c r="DD6" i="2"/>
  <c r="DE5" i="2"/>
  <c r="DD5" i="1"/>
  <c r="DE4" i="1"/>
  <c r="DE5" i="3"/>
  <c r="DD6" i="3"/>
  <c r="DD5" i="5"/>
  <c r="DC6" i="5"/>
  <c r="DD5" i="4"/>
  <c r="DC6" i="4"/>
  <c r="DF8" i="2"/>
  <c r="DF33" i="2" s="1"/>
  <c r="DE8" i="1"/>
  <c r="KU13" i="1" l="1"/>
  <c r="DE8" i="3"/>
  <c r="DE33" i="3" s="1"/>
  <c r="DB9" i="1"/>
  <c r="DB16" i="1" s="1"/>
  <c r="DC8" i="4"/>
  <c r="DC32" i="4" s="1"/>
  <c r="DE8" i="5"/>
  <c r="DE33" i="5" s="1"/>
  <c r="DD10" i="1"/>
  <c r="DE5" i="1"/>
  <c r="DF4" i="1"/>
  <c r="DE5" i="4"/>
  <c r="DD6" i="4"/>
  <c r="DE6" i="3"/>
  <c r="DF5" i="3"/>
  <c r="DE6" i="2"/>
  <c r="DF5" i="2"/>
  <c r="DG8" i="2"/>
  <c r="DG33" i="2" s="1"/>
  <c r="DF8" i="1"/>
  <c r="DE5" i="5"/>
  <c r="DD6" i="5"/>
  <c r="KV13" i="1" l="1"/>
  <c r="DF8" i="3"/>
  <c r="DF33" i="3" s="1"/>
  <c r="DE10" i="1"/>
  <c r="DF8" i="5"/>
  <c r="DF33" i="5" s="1"/>
  <c r="DC9" i="1"/>
  <c r="DC16" i="1" s="1"/>
  <c r="DD8" i="4"/>
  <c r="DD32" i="4" s="1"/>
  <c r="DG5" i="3"/>
  <c r="DF6" i="3"/>
  <c r="DH8" i="2"/>
  <c r="DH33" i="2" s="1"/>
  <c r="DG8" i="1"/>
  <c r="DG5" i="2"/>
  <c r="DF6" i="2"/>
  <c r="DG4" i="1"/>
  <c r="DF5" i="1"/>
  <c r="DF5" i="5"/>
  <c r="DE6" i="5"/>
  <c r="DF5" i="4"/>
  <c r="DE6" i="4"/>
  <c r="DG8" i="3" l="1"/>
  <c r="DG33" i="3" s="1"/>
  <c r="KW13" i="1"/>
  <c r="DD9" i="1"/>
  <c r="DD16" i="1" s="1"/>
  <c r="DE8" i="4"/>
  <c r="DE32" i="4" s="1"/>
  <c r="DF10" i="1"/>
  <c r="DG8" i="5"/>
  <c r="DG33" i="5" s="1"/>
  <c r="DG5" i="4"/>
  <c r="DF6" i="4"/>
  <c r="DH4" i="1"/>
  <c r="DG5" i="1"/>
  <c r="DG5" i="5"/>
  <c r="DF6" i="5"/>
  <c r="DH5" i="2"/>
  <c r="DG6" i="2"/>
  <c r="DI8" i="2"/>
  <c r="DI33" i="2" s="1"/>
  <c r="DH8" i="1"/>
  <c r="DH5" i="3"/>
  <c r="DG6" i="3"/>
  <c r="DH8" i="3" l="1"/>
  <c r="DH33" i="3" s="1"/>
  <c r="KX13" i="1"/>
  <c r="DE9" i="1"/>
  <c r="DE16" i="1" s="1"/>
  <c r="DF8" i="4"/>
  <c r="DF32" i="4" s="1"/>
  <c r="DG10" i="1"/>
  <c r="DH8" i="5"/>
  <c r="DH33" i="5" s="1"/>
  <c r="DI5" i="3"/>
  <c r="DH6" i="3"/>
  <c r="DI5" i="2"/>
  <c r="DH6" i="2"/>
  <c r="DI4" i="1"/>
  <c r="DH5" i="1"/>
  <c r="DJ8" i="2"/>
  <c r="DJ33" i="2" s="1"/>
  <c r="DI8" i="1"/>
  <c r="DH5" i="5"/>
  <c r="DG6" i="5"/>
  <c r="DH5" i="4"/>
  <c r="DG6" i="4"/>
  <c r="DI8" i="3" l="1"/>
  <c r="DI33" i="3" s="1"/>
  <c r="KY13" i="1"/>
  <c r="DG8" i="4"/>
  <c r="DG32" i="4" s="1"/>
  <c r="DF9" i="1"/>
  <c r="DF16" i="1" s="1"/>
  <c r="DI8" i="5"/>
  <c r="DI33" i="5" s="1"/>
  <c r="DH10" i="1"/>
  <c r="DI5" i="4"/>
  <c r="DH6" i="4"/>
  <c r="DI5" i="5"/>
  <c r="DH6" i="5"/>
  <c r="DI5" i="1"/>
  <c r="DJ4" i="1"/>
  <c r="DI6" i="2"/>
  <c r="DJ5" i="2"/>
  <c r="DK8" i="2"/>
  <c r="DK33" i="2" s="1"/>
  <c r="DJ8" i="1"/>
  <c r="DI6" i="3"/>
  <c r="DJ5" i="3"/>
  <c r="DJ8" i="3" l="1"/>
  <c r="DJ33" i="3" s="1"/>
  <c r="DK8" i="3" s="1"/>
  <c r="DK33" i="3" s="1"/>
  <c r="DL8" i="3" s="1"/>
  <c r="DL33" i="3" s="1"/>
  <c r="DM8" i="3" s="1"/>
  <c r="DM33" i="3" s="1"/>
  <c r="DN8" i="3" s="1"/>
  <c r="DN33" i="3" s="1"/>
  <c r="DO8" i="3" s="1"/>
  <c r="DO33" i="3" s="1"/>
  <c r="DP8" i="3" s="1"/>
  <c r="DP33" i="3" s="1"/>
  <c r="DQ8" i="3" s="1"/>
  <c r="DQ33" i="3" s="1"/>
  <c r="DR8" i="3" s="1"/>
  <c r="DR33" i="3" s="1"/>
  <c r="DS8" i="3" s="1"/>
  <c r="DS33" i="3" s="1"/>
  <c r="DT8" i="3" s="1"/>
  <c r="DT33" i="3" s="1"/>
  <c r="KZ13" i="1"/>
  <c r="DI10" i="1"/>
  <c r="DJ8" i="5"/>
  <c r="DJ33" i="5" s="1"/>
  <c r="DG9" i="1"/>
  <c r="DG16" i="1" s="1"/>
  <c r="DH8" i="4"/>
  <c r="DH32" i="4" s="1"/>
  <c r="DK5" i="3"/>
  <c r="DJ6" i="3"/>
  <c r="DK5" i="2"/>
  <c r="DJ6" i="2"/>
  <c r="DL8" i="2"/>
  <c r="DL33" i="2" s="1"/>
  <c r="DK8" i="1"/>
  <c r="DJ5" i="5"/>
  <c r="DI6" i="5"/>
  <c r="DK4" i="1"/>
  <c r="DJ5" i="1"/>
  <c r="DI6" i="4"/>
  <c r="DJ5" i="4"/>
  <c r="DK8" i="5" l="1"/>
  <c r="DK33" i="5" s="1"/>
  <c r="DJ10" i="1"/>
  <c r="DI8" i="4"/>
  <c r="DI32" i="4" s="1"/>
  <c r="DH9" i="1"/>
  <c r="DH16" i="1" s="1"/>
  <c r="DK5" i="4"/>
  <c r="DJ6" i="4"/>
  <c r="DK5" i="5"/>
  <c r="DJ6" i="5"/>
  <c r="DK6" i="2"/>
  <c r="DL5" i="2"/>
  <c r="DL4" i="1"/>
  <c r="DK5" i="1"/>
  <c r="DM8" i="2"/>
  <c r="DM33" i="2" s="1"/>
  <c r="DL8" i="1"/>
  <c r="DL5" i="3"/>
  <c r="DK6" i="3"/>
  <c r="DI9" i="1" l="1"/>
  <c r="DI16" i="1" s="1"/>
  <c r="DJ8" i="4"/>
  <c r="DJ32" i="4" s="1"/>
  <c r="DK10" i="1"/>
  <c r="DL8" i="5"/>
  <c r="DL33" i="5" s="1"/>
  <c r="DN8" i="2"/>
  <c r="DN33" i="2" s="1"/>
  <c r="DM8" i="1"/>
  <c r="DM5" i="3"/>
  <c r="DL6" i="3"/>
  <c r="DL5" i="1"/>
  <c r="DM4" i="1"/>
  <c r="DM5" i="2"/>
  <c r="DL6" i="2"/>
  <c r="DL5" i="5"/>
  <c r="DK6" i="5"/>
  <c r="DL5" i="4"/>
  <c r="DK6" i="4"/>
  <c r="DK8" i="4" l="1"/>
  <c r="DK32" i="4" s="1"/>
  <c r="DJ9" i="1"/>
  <c r="DJ16" i="1" s="1"/>
  <c r="DM8" i="5"/>
  <c r="DM33" i="5" s="1"/>
  <c r="DL10" i="1"/>
  <c r="DL6" i="4"/>
  <c r="DM5" i="4"/>
  <c r="DM6" i="2"/>
  <c r="DN5" i="2"/>
  <c r="DM6" i="3"/>
  <c r="DN5" i="3"/>
  <c r="DM5" i="1"/>
  <c r="DN4" i="1"/>
  <c r="DM5" i="5"/>
  <c r="DL6" i="5"/>
  <c r="DO8" i="2"/>
  <c r="DO33" i="2" s="1"/>
  <c r="DN8" i="1"/>
  <c r="DN8" i="5" l="1"/>
  <c r="DN33" i="5" s="1"/>
  <c r="DM10" i="1"/>
  <c r="DK9" i="1"/>
  <c r="DK16" i="1" s="1"/>
  <c r="DL8" i="4"/>
  <c r="DL32" i="4" s="1"/>
  <c r="DP8" i="2"/>
  <c r="DP33" i="2" s="1"/>
  <c r="DO8" i="1"/>
  <c r="DN5" i="5"/>
  <c r="DM6" i="5"/>
  <c r="DO5" i="3"/>
  <c r="DN6" i="3"/>
  <c r="DO4" i="1"/>
  <c r="DN5" i="1"/>
  <c r="DO5" i="2"/>
  <c r="DN6" i="2"/>
  <c r="DN5" i="4"/>
  <c r="DM6" i="4"/>
  <c r="DL9" i="1" l="1"/>
  <c r="DL16" i="1" s="1"/>
  <c r="DM8" i="4"/>
  <c r="DM32" i="4" s="1"/>
  <c r="DO8" i="5"/>
  <c r="DO33" i="5" s="1"/>
  <c r="DN10" i="1"/>
  <c r="DO5" i="4"/>
  <c r="DN6" i="4"/>
  <c r="DP4" i="1"/>
  <c r="DO5" i="1"/>
  <c r="DN6" i="5"/>
  <c r="DO5" i="5"/>
  <c r="DO6" i="2"/>
  <c r="DP5" i="2"/>
  <c r="DP5" i="3"/>
  <c r="DO6" i="3"/>
  <c r="DP8" i="1"/>
  <c r="DQ8" i="2"/>
  <c r="DQ33" i="2" s="1"/>
  <c r="DP8" i="5" l="1"/>
  <c r="DP33" i="5" s="1"/>
  <c r="DO10" i="1"/>
  <c r="DN8" i="4"/>
  <c r="DN32" i="4" s="1"/>
  <c r="DM9" i="1"/>
  <c r="DM16" i="1" s="1"/>
  <c r="DQ4" i="1"/>
  <c r="DP5" i="1"/>
  <c r="DR8" i="2"/>
  <c r="DR33" i="2" s="1"/>
  <c r="DQ8" i="1"/>
  <c r="DP5" i="5"/>
  <c r="DO6" i="5"/>
  <c r="DP6" i="2"/>
  <c r="DQ5" i="2"/>
  <c r="DQ5" i="3"/>
  <c r="DP6" i="3"/>
  <c r="DP5" i="4"/>
  <c r="DO6" i="4"/>
  <c r="DN9" i="1" l="1"/>
  <c r="DN16" i="1" s="1"/>
  <c r="DO8" i="4"/>
  <c r="DO32" i="4" s="1"/>
  <c r="DQ8" i="5"/>
  <c r="DQ33" i="5" s="1"/>
  <c r="DP10" i="1"/>
  <c r="DQ5" i="4"/>
  <c r="DP6" i="4"/>
  <c r="DQ6" i="3"/>
  <c r="DR5" i="3"/>
  <c r="DQ5" i="5"/>
  <c r="DP6" i="5"/>
  <c r="DQ5" i="1"/>
  <c r="DR4" i="1"/>
  <c r="DQ6" i="2"/>
  <c r="DR5" i="2"/>
  <c r="DS8" i="2"/>
  <c r="DS33" i="2" s="1"/>
  <c r="DR8" i="1"/>
  <c r="DO9" i="1" l="1"/>
  <c r="DO16" i="1" s="1"/>
  <c r="DP8" i="4"/>
  <c r="DP32" i="4" s="1"/>
  <c r="DR8" i="5"/>
  <c r="DR33" i="5" s="1"/>
  <c r="DQ10" i="1"/>
  <c r="DT8" i="2"/>
  <c r="DT33" i="2" s="1"/>
  <c r="DS8" i="1"/>
  <c r="DS5" i="2"/>
  <c r="DR6" i="2"/>
  <c r="DR5" i="5"/>
  <c r="DQ6" i="5"/>
  <c r="DQ6" i="4"/>
  <c r="DR5" i="4"/>
  <c r="DS4" i="1"/>
  <c r="DR5" i="1"/>
  <c r="DS5" i="3"/>
  <c r="DR6" i="3"/>
  <c r="DS8" i="5" l="1"/>
  <c r="DS33" i="5" s="1"/>
  <c r="DR10" i="1"/>
  <c r="DQ8" i="4"/>
  <c r="DQ32" i="4" s="1"/>
  <c r="DP9" i="1"/>
  <c r="DP16" i="1" s="1"/>
  <c r="DT5" i="3"/>
  <c r="DT6" i="3" s="1"/>
  <c r="DS6" i="3"/>
  <c r="DR6" i="4"/>
  <c r="DS5" i="4"/>
  <c r="DT4" i="1"/>
  <c r="DS5" i="1"/>
  <c r="DR6" i="5"/>
  <c r="DS5" i="5"/>
  <c r="DT5" i="2"/>
  <c r="DS6" i="2"/>
  <c r="DU8" i="2"/>
  <c r="DU33" i="2" s="1"/>
  <c r="DT8" i="1"/>
  <c r="DR8" i="4" l="1"/>
  <c r="DR32" i="4" s="1"/>
  <c r="DQ9" i="1"/>
  <c r="DQ16" i="1" s="1"/>
  <c r="DT8" i="5"/>
  <c r="DT33" i="5" s="1"/>
  <c r="DS10" i="1"/>
  <c r="DU5" i="2"/>
  <c r="DT6" i="2"/>
  <c r="DV8" i="2"/>
  <c r="DV33" i="2" s="1"/>
  <c r="DU8" i="1"/>
  <c r="DT5" i="4"/>
  <c r="DS6" i="4"/>
  <c r="DT5" i="5"/>
  <c r="DS6" i="5"/>
  <c r="DT5" i="1"/>
  <c r="DU4" i="1"/>
  <c r="DU8" i="5" l="1"/>
  <c r="DU33" i="5" s="1"/>
  <c r="DT10" i="1"/>
  <c r="DR9" i="1"/>
  <c r="DR16" i="1" s="1"/>
  <c r="DS8" i="4"/>
  <c r="DS32" i="4" s="1"/>
  <c r="DW8" i="2"/>
  <c r="DW33" i="2" s="1"/>
  <c r="DV8" i="1"/>
  <c r="DU5" i="5"/>
  <c r="DT6" i="5"/>
  <c r="DU5" i="1"/>
  <c r="DV4" i="1"/>
  <c r="DU5" i="4"/>
  <c r="DT6" i="4"/>
  <c r="DU6" i="2"/>
  <c r="DV5" i="2"/>
  <c r="DU10" i="1" l="1"/>
  <c r="DV8" i="5"/>
  <c r="DV33" i="5" s="1"/>
  <c r="DS9" i="1"/>
  <c r="DS16" i="1" s="1"/>
  <c r="DT8" i="4"/>
  <c r="DT32" i="4" s="1"/>
  <c r="DU6" i="4"/>
  <c r="DV5" i="4"/>
  <c r="DV5" i="5"/>
  <c r="DU6" i="5"/>
  <c r="DX8" i="2"/>
  <c r="DX33" i="2" s="1"/>
  <c r="DW8" i="1"/>
  <c r="DW5" i="2"/>
  <c r="DV6" i="2"/>
  <c r="DW4" i="1"/>
  <c r="DV5" i="1"/>
  <c r="DU8" i="4" l="1"/>
  <c r="DU32" i="4" s="1"/>
  <c r="DT9" i="1"/>
  <c r="DT16" i="1" s="1"/>
  <c r="DV10" i="1"/>
  <c r="DW8" i="5"/>
  <c r="DW33" i="5" s="1"/>
  <c r="DX5" i="2"/>
  <c r="DW6" i="2"/>
  <c r="DV6" i="5"/>
  <c r="DW5" i="5"/>
  <c r="DV6" i="4"/>
  <c r="DW5" i="4"/>
  <c r="DX4" i="1"/>
  <c r="DW5" i="1"/>
  <c r="DY8" i="2"/>
  <c r="DY33" i="2" s="1"/>
  <c r="DX8" i="1"/>
  <c r="DW10" i="1" l="1"/>
  <c r="DX8" i="5"/>
  <c r="DX33" i="5" s="1"/>
  <c r="DU9" i="1"/>
  <c r="DU16" i="1" s="1"/>
  <c r="DV8" i="4"/>
  <c r="DV32" i="4" s="1"/>
  <c r="DZ8" i="2"/>
  <c r="DZ33" i="2" s="1"/>
  <c r="DY8" i="1"/>
  <c r="DY4" i="1"/>
  <c r="DX5" i="1"/>
  <c r="DY5" i="2"/>
  <c r="DX6" i="2"/>
  <c r="DX5" i="5"/>
  <c r="DW6" i="5"/>
  <c r="DX5" i="4"/>
  <c r="DW6" i="4"/>
  <c r="DV9" i="1" l="1"/>
  <c r="DV16" i="1" s="1"/>
  <c r="DW8" i="4"/>
  <c r="DW32" i="4" s="1"/>
  <c r="DY8" i="5"/>
  <c r="DY33" i="5" s="1"/>
  <c r="DX10" i="1"/>
  <c r="DX6" i="4"/>
  <c r="DY5" i="4"/>
  <c r="DY5" i="1"/>
  <c r="DZ4" i="1"/>
  <c r="DY5" i="5"/>
  <c r="DX6" i="5"/>
  <c r="DY6" i="2"/>
  <c r="DZ5" i="2"/>
  <c r="EA8" i="2"/>
  <c r="EA33" i="2" s="1"/>
  <c r="DZ8" i="1"/>
  <c r="DZ8" i="5" l="1"/>
  <c r="DZ33" i="5" s="1"/>
  <c r="DY10" i="1"/>
  <c r="DX8" i="4"/>
  <c r="DX32" i="4" s="1"/>
  <c r="DW9" i="1"/>
  <c r="DW16" i="1" s="1"/>
  <c r="EA5" i="2"/>
  <c r="DZ6" i="2"/>
  <c r="EA4" i="1"/>
  <c r="DZ5" i="1"/>
  <c r="DZ5" i="4"/>
  <c r="DY6" i="4"/>
  <c r="EB8" i="2"/>
  <c r="EB33" i="2" s="1"/>
  <c r="EA8" i="1"/>
  <c r="DZ5" i="5"/>
  <c r="DY6" i="5"/>
  <c r="DX9" i="1" l="1"/>
  <c r="DX16" i="1" s="1"/>
  <c r="DY8" i="4"/>
  <c r="DY32" i="4" s="1"/>
  <c r="EA8" i="5"/>
  <c r="EA33" i="5" s="1"/>
  <c r="DZ10" i="1"/>
  <c r="EC8" i="2"/>
  <c r="EC33" i="2" s="1"/>
  <c r="EB8" i="1"/>
  <c r="EB4" i="1"/>
  <c r="EA5" i="1"/>
  <c r="EA5" i="5"/>
  <c r="DZ6" i="5"/>
  <c r="EA5" i="4"/>
  <c r="DZ6" i="4"/>
  <c r="EA6" i="2"/>
  <c r="EB5" i="2"/>
  <c r="EA10" i="1" l="1"/>
  <c r="EB8" i="5"/>
  <c r="EB33" i="5" s="1"/>
  <c r="DZ8" i="4"/>
  <c r="DZ32" i="4" s="1"/>
  <c r="DY9" i="1"/>
  <c r="DY16" i="1" s="1"/>
  <c r="EB5" i="4"/>
  <c r="EA6" i="4"/>
  <c r="ED8" i="2"/>
  <c r="ED33" i="2" s="1"/>
  <c r="EC8" i="1"/>
  <c r="EC5" i="2"/>
  <c r="EB6" i="2"/>
  <c r="EB5" i="5"/>
  <c r="EA6" i="5"/>
  <c r="EB5" i="1"/>
  <c r="EC4" i="1"/>
  <c r="EB10" i="1" l="1"/>
  <c r="EC8" i="5"/>
  <c r="EC33" i="5" s="1"/>
  <c r="DZ9" i="1"/>
  <c r="DZ16" i="1" s="1"/>
  <c r="EA8" i="4"/>
  <c r="EA32" i="4" s="1"/>
  <c r="EC6" i="2"/>
  <c r="ED5" i="2"/>
  <c r="EC5" i="5"/>
  <c r="EB6" i="5"/>
  <c r="EE8" i="2"/>
  <c r="EE33" i="2" s="1"/>
  <c r="ED8" i="1"/>
  <c r="EB6" i="4"/>
  <c r="EC5" i="4"/>
  <c r="EC5" i="1"/>
  <c r="ED4" i="1"/>
  <c r="EC10" i="1" l="1"/>
  <c r="ED8" i="5"/>
  <c r="ED33" i="5" s="1"/>
  <c r="EB8" i="4"/>
  <c r="EB32" i="4" s="1"/>
  <c r="EA9" i="1"/>
  <c r="EA16" i="1" s="1"/>
  <c r="EE4" i="1"/>
  <c r="ED5" i="1"/>
  <c r="EC6" i="4"/>
  <c r="ED5" i="4"/>
  <c r="ED5" i="5"/>
  <c r="EC6" i="5"/>
  <c r="EE5" i="2"/>
  <c r="ED6" i="2"/>
  <c r="EF8" i="2"/>
  <c r="EF33" i="2" s="1"/>
  <c r="EE8" i="1"/>
  <c r="EC8" i="4" l="1"/>
  <c r="EC32" i="4" s="1"/>
  <c r="EB9" i="1"/>
  <c r="EB16" i="1" s="1"/>
  <c r="ED10" i="1"/>
  <c r="EE8" i="5"/>
  <c r="EE33" i="5" s="1"/>
  <c r="EE5" i="4"/>
  <c r="ED6" i="4"/>
  <c r="EG8" i="2"/>
  <c r="EG33" i="2" s="1"/>
  <c r="EF8" i="1"/>
  <c r="EF5" i="2"/>
  <c r="EE6" i="2"/>
  <c r="ED6" i="5"/>
  <c r="EE5" i="5"/>
  <c r="EF4" i="1"/>
  <c r="EE5" i="1"/>
  <c r="EE10" i="1" l="1"/>
  <c r="EF8" i="5"/>
  <c r="EF33" i="5" s="1"/>
  <c r="ED8" i="4"/>
  <c r="ED32" i="4" s="1"/>
  <c r="EC9" i="1"/>
  <c r="EC16" i="1" s="1"/>
  <c r="EF5" i="5"/>
  <c r="EE6" i="5"/>
  <c r="EG8" i="1"/>
  <c r="EH8" i="2"/>
  <c r="EH33" i="2" s="1"/>
  <c r="EG4" i="1"/>
  <c r="EF5" i="1"/>
  <c r="EF6" i="2"/>
  <c r="EG5" i="2"/>
  <c r="EF5" i="4"/>
  <c r="EE6" i="4"/>
  <c r="EE8" i="4" l="1"/>
  <c r="EE32" i="4" s="1"/>
  <c r="ED9" i="1"/>
  <c r="ED16" i="1" s="1"/>
  <c r="EF10" i="1"/>
  <c r="EG8" i="5"/>
  <c r="EG33" i="5" s="1"/>
  <c r="EG5" i="1"/>
  <c r="EH4" i="1"/>
  <c r="EG6" i="2"/>
  <c r="EH5" i="2"/>
  <c r="EI8" i="2"/>
  <c r="EI33" i="2" s="1"/>
  <c r="EH8" i="1"/>
  <c r="EG5" i="4"/>
  <c r="EF6" i="4"/>
  <c r="EG5" i="5"/>
  <c r="EF6" i="5"/>
  <c r="EE9" i="1" l="1"/>
  <c r="EE16" i="1" s="1"/>
  <c r="EF8" i="4"/>
  <c r="EF32" i="4" s="1"/>
  <c r="EG10" i="1"/>
  <c r="EH8" i="5"/>
  <c r="EH33" i="5" s="1"/>
  <c r="EI5" i="2"/>
  <c r="EH6" i="2"/>
  <c r="EI4" i="1"/>
  <c r="EH5" i="1"/>
  <c r="EG6" i="4"/>
  <c r="EH5" i="4"/>
  <c r="EH5" i="5"/>
  <c r="EG6" i="5"/>
  <c r="EJ8" i="2"/>
  <c r="EJ33" i="2" s="1"/>
  <c r="EI8" i="1"/>
  <c r="EF9" i="1" l="1"/>
  <c r="EF16" i="1" s="1"/>
  <c r="EG8" i="4"/>
  <c r="EG32" i="4" s="1"/>
  <c r="EH10" i="1"/>
  <c r="EI8" i="5"/>
  <c r="EI33" i="5" s="1"/>
  <c r="EH6" i="4"/>
  <c r="EI5" i="4"/>
  <c r="EH6" i="5"/>
  <c r="EI5" i="5"/>
  <c r="EJ4" i="1"/>
  <c r="EI5" i="1"/>
  <c r="EJ8" i="1"/>
  <c r="EK8" i="2"/>
  <c r="EK33" i="2" s="1"/>
  <c r="EJ5" i="2"/>
  <c r="EI6" i="2"/>
  <c r="EG9" i="1" l="1"/>
  <c r="EG16" i="1" s="1"/>
  <c r="EH8" i="4"/>
  <c r="EH32" i="4" s="1"/>
  <c r="EI10" i="1"/>
  <c r="EJ8" i="5"/>
  <c r="EJ33" i="5" s="1"/>
  <c r="EL8" i="2"/>
  <c r="EL33" i="2" s="1"/>
  <c r="EK8" i="1"/>
  <c r="EJ5" i="1"/>
  <c r="EK4" i="1"/>
  <c r="EJ5" i="5"/>
  <c r="EI6" i="5"/>
  <c r="EJ5" i="4"/>
  <c r="EI6" i="4"/>
  <c r="EJ6" i="2"/>
  <c r="EK5" i="2"/>
  <c r="EJ10" i="1" l="1"/>
  <c r="EK8" i="5"/>
  <c r="EK33" i="5" s="1"/>
  <c r="EH9" i="1"/>
  <c r="EH16" i="1" s="1"/>
  <c r="EI8" i="4"/>
  <c r="EI32" i="4" s="1"/>
  <c r="EK5" i="5"/>
  <c r="EJ6" i="5"/>
  <c r="EK5" i="4"/>
  <c r="EJ6" i="4"/>
  <c r="EK6" i="2"/>
  <c r="EL5" i="2"/>
  <c r="EK5" i="1"/>
  <c r="EL4" i="1"/>
  <c r="EM8" i="2"/>
  <c r="EM33" i="2" s="1"/>
  <c r="EL8" i="1"/>
  <c r="EK10" i="1" l="1"/>
  <c r="EL8" i="5"/>
  <c r="EL33" i="5" s="1"/>
  <c r="EJ8" i="4"/>
  <c r="EJ32" i="4" s="1"/>
  <c r="EI9" i="1"/>
  <c r="EI16" i="1" s="1"/>
  <c r="EM4" i="1"/>
  <c r="EL5" i="1"/>
  <c r="EK6" i="4"/>
  <c r="EL5" i="4"/>
  <c r="EL5" i="5"/>
  <c r="EK6" i="5"/>
  <c r="EM5" i="2"/>
  <c r="EL6" i="2"/>
  <c r="EN8" i="2"/>
  <c r="EN33" i="2" s="1"/>
  <c r="EM8" i="1"/>
  <c r="EJ9" i="1" l="1"/>
  <c r="EJ16" i="1" s="1"/>
  <c r="EK8" i="4"/>
  <c r="EK32" i="4" s="1"/>
  <c r="EM8" i="5"/>
  <c r="EM33" i="5" s="1"/>
  <c r="EL10" i="1"/>
  <c r="EL6" i="4"/>
  <c r="EM5" i="4"/>
  <c r="EN5" i="2"/>
  <c r="EM6" i="2"/>
  <c r="EO8" i="2"/>
  <c r="EO33" i="2" s="1"/>
  <c r="EN8" i="1"/>
  <c r="EM5" i="5"/>
  <c r="EL6" i="5"/>
  <c r="EN4" i="1"/>
  <c r="EM5" i="1"/>
  <c r="EM10" i="1" l="1"/>
  <c r="EN8" i="5"/>
  <c r="EN33" i="5" s="1"/>
  <c r="EL8" i="4"/>
  <c r="EL32" i="4" s="1"/>
  <c r="EK9" i="1"/>
  <c r="EK16" i="1" s="1"/>
  <c r="EM6" i="5"/>
  <c r="EN5" i="5"/>
  <c r="EN5" i="4"/>
  <c r="EM6" i="4"/>
  <c r="EO4" i="1"/>
  <c r="EN5" i="1"/>
  <c r="EP8" i="2"/>
  <c r="EP33" i="2" s="1"/>
  <c r="EO8" i="1"/>
  <c r="EO5" i="2"/>
  <c r="EN6" i="2"/>
  <c r="EL9" i="1" l="1"/>
  <c r="EL16" i="1" s="1"/>
  <c r="EM8" i="4"/>
  <c r="EM32" i="4" s="1"/>
  <c r="EN10" i="1"/>
  <c r="EO8" i="5"/>
  <c r="EO33" i="5" s="1"/>
  <c r="EQ8" i="2"/>
  <c r="EQ33" i="2" s="1"/>
  <c r="EP8" i="1"/>
  <c r="EO5" i="4"/>
  <c r="EN6" i="4"/>
  <c r="EO5" i="5"/>
  <c r="EN6" i="5"/>
  <c r="EO6" i="2"/>
  <c r="EP5" i="2"/>
  <c r="EO5" i="1"/>
  <c r="EP4" i="1"/>
  <c r="EO10" i="1" l="1"/>
  <c r="EP8" i="5"/>
  <c r="EP33" i="5" s="1"/>
  <c r="EM9" i="1"/>
  <c r="EM16" i="1" s="1"/>
  <c r="EN8" i="4"/>
  <c r="EN32" i="4" s="1"/>
  <c r="EQ5" i="2"/>
  <c r="EP6" i="2"/>
  <c r="EQ4" i="1"/>
  <c r="EP5" i="1"/>
  <c r="EP5" i="5"/>
  <c r="EO6" i="5"/>
  <c r="EP5" i="4"/>
  <c r="EO6" i="4"/>
  <c r="ER8" i="2"/>
  <c r="ER33" i="2" s="1"/>
  <c r="EQ8" i="1"/>
  <c r="EN9" i="1" l="1"/>
  <c r="EN16" i="1" s="1"/>
  <c r="EO8" i="4"/>
  <c r="EO32" i="4" s="1"/>
  <c r="EP10" i="1"/>
  <c r="EQ8" i="5"/>
  <c r="EQ33" i="5" s="1"/>
  <c r="EQ5" i="4"/>
  <c r="EP6" i="4"/>
  <c r="ER4" i="1"/>
  <c r="EQ5" i="1"/>
  <c r="ES8" i="2"/>
  <c r="ES33" i="2" s="1"/>
  <c r="ER8" i="1"/>
  <c r="EQ5" i="5"/>
  <c r="EP6" i="5"/>
  <c r="EQ6" i="2"/>
  <c r="ER5" i="2"/>
  <c r="EO9" i="1" l="1"/>
  <c r="EO16" i="1" s="1"/>
  <c r="EP8" i="4"/>
  <c r="EP32" i="4" s="1"/>
  <c r="EQ10" i="1"/>
  <c r="ER8" i="5"/>
  <c r="ER33" i="5" s="1"/>
  <c r="ER5" i="5"/>
  <c r="EQ6" i="5"/>
  <c r="ET8" i="2"/>
  <c r="ET33" i="2" s="1"/>
  <c r="ES8" i="1"/>
  <c r="ER5" i="4"/>
  <c r="EQ6" i="4"/>
  <c r="ES5" i="2"/>
  <c r="ER6" i="2"/>
  <c r="ER5" i="1"/>
  <c r="ES4" i="1"/>
  <c r="ER10" i="1" l="1"/>
  <c r="ES8" i="5"/>
  <c r="ES33" i="5" s="1"/>
  <c r="EP9" i="1"/>
  <c r="EP16" i="1" s="1"/>
  <c r="EQ8" i="4"/>
  <c r="EQ32" i="4" s="1"/>
  <c r="ES6" i="2"/>
  <c r="ET5" i="2"/>
  <c r="EU8" i="2"/>
  <c r="EU33" i="2" s="1"/>
  <c r="ET8" i="1"/>
  <c r="ES5" i="4"/>
  <c r="ER6" i="4"/>
  <c r="ES5" i="5"/>
  <c r="ER6" i="5"/>
  <c r="ES5" i="1"/>
  <c r="ET4" i="1"/>
  <c r="EQ9" i="1" l="1"/>
  <c r="EQ16" i="1" s="1"/>
  <c r="ER8" i="4"/>
  <c r="ER32" i="4" s="1"/>
  <c r="ES10" i="1"/>
  <c r="ET8" i="5"/>
  <c r="ET33" i="5" s="1"/>
  <c r="EU5" i="2"/>
  <c r="ET6" i="2"/>
  <c r="ET5" i="5"/>
  <c r="ES6" i="5"/>
  <c r="EU4" i="1"/>
  <c r="ET5" i="1"/>
  <c r="ES6" i="4"/>
  <c r="ET5" i="4"/>
  <c r="EV8" i="2"/>
  <c r="EV33" i="2" s="1"/>
  <c r="EU8" i="1"/>
  <c r="EU8" i="5" l="1"/>
  <c r="EU33" i="5" s="1"/>
  <c r="ET10" i="1"/>
  <c r="ER9" i="1"/>
  <c r="ER16" i="1" s="1"/>
  <c r="ES8" i="4"/>
  <c r="ES32" i="4" s="1"/>
  <c r="EU5" i="4"/>
  <c r="ET6" i="4"/>
  <c r="EW8" i="2"/>
  <c r="EW33" i="2" s="1"/>
  <c r="EV8" i="1"/>
  <c r="EV4" i="1"/>
  <c r="EU5" i="1"/>
  <c r="ET6" i="5"/>
  <c r="EU5" i="5"/>
  <c r="EU6" i="2"/>
  <c r="EV5" i="2"/>
  <c r="ES9" i="1" l="1"/>
  <c r="ES16" i="1" s="1"/>
  <c r="ET8" i="4"/>
  <c r="ET32" i="4" s="1"/>
  <c r="EV8" i="5"/>
  <c r="EV33" i="5" s="1"/>
  <c r="EU10" i="1"/>
  <c r="EX8" i="2"/>
  <c r="EX33" i="2" s="1"/>
  <c r="EW8" i="1"/>
  <c r="EV6" i="2"/>
  <c r="EW5" i="2"/>
  <c r="EW4" i="1"/>
  <c r="EV5" i="1"/>
  <c r="EV5" i="5"/>
  <c r="EU6" i="5"/>
  <c r="EV5" i="4"/>
  <c r="EU6" i="4"/>
  <c r="EV10" i="1" l="1"/>
  <c r="EW8" i="5"/>
  <c r="EW33" i="5" s="1"/>
  <c r="EU8" i="4"/>
  <c r="EU32" i="4" s="1"/>
  <c r="ET9" i="1"/>
  <c r="ET16" i="1" s="1"/>
  <c r="EW5" i="5"/>
  <c r="EV6" i="5"/>
  <c r="EY8" i="2"/>
  <c r="EY33" i="2" s="1"/>
  <c r="EX8" i="1"/>
  <c r="EW5" i="4"/>
  <c r="EV6" i="4"/>
  <c r="EW6" i="2"/>
  <c r="EX5" i="2"/>
  <c r="EW5" i="1"/>
  <c r="EX4" i="1"/>
  <c r="EU9" i="1" l="1"/>
  <c r="EU16" i="1" s="1"/>
  <c r="EV8" i="4"/>
  <c r="EV32" i="4" s="1"/>
  <c r="EX8" i="5"/>
  <c r="EX33" i="5" s="1"/>
  <c r="EW10" i="1"/>
  <c r="EY5" i="2"/>
  <c r="EX6" i="2"/>
  <c r="EY4" i="1"/>
  <c r="EX5" i="1"/>
  <c r="EW6" i="4"/>
  <c r="EX5" i="4"/>
  <c r="EZ8" i="2"/>
  <c r="EZ33" i="2" s="1"/>
  <c r="EY8" i="1"/>
  <c r="EX5" i="5"/>
  <c r="EW6" i="5"/>
  <c r="EV9" i="1" l="1"/>
  <c r="EV16" i="1" s="1"/>
  <c r="EW8" i="4"/>
  <c r="EW32" i="4" s="1"/>
  <c r="EY8" i="5"/>
  <c r="EY33" i="5" s="1"/>
  <c r="EX10" i="1"/>
  <c r="FA8" i="2"/>
  <c r="FA33" i="2" s="1"/>
  <c r="EZ8" i="1"/>
  <c r="EZ4" i="1"/>
  <c r="EY5" i="1"/>
  <c r="EX6" i="5"/>
  <c r="EY5" i="5"/>
  <c r="EX6" i="4"/>
  <c r="EY5" i="4"/>
  <c r="EZ5" i="2"/>
  <c r="EY6" i="2"/>
  <c r="EX8" i="4" l="1"/>
  <c r="EX32" i="4" s="1"/>
  <c r="EW9" i="1"/>
  <c r="EW16" i="1" s="1"/>
  <c r="EY10" i="1"/>
  <c r="EZ8" i="5"/>
  <c r="EZ33" i="5" s="1"/>
  <c r="FA5" i="2"/>
  <c r="EZ6" i="2"/>
  <c r="EZ5" i="4"/>
  <c r="EY6" i="4"/>
  <c r="EZ5" i="5"/>
  <c r="EY6" i="5"/>
  <c r="EZ5" i="1"/>
  <c r="FA4" i="1"/>
  <c r="FB8" i="2"/>
  <c r="FB33" i="2" s="1"/>
  <c r="FA8" i="1"/>
  <c r="EZ10" i="1" l="1"/>
  <c r="FA8" i="5"/>
  <c r="FA33" i="5" s="1"/>
  <c r="EX9" i="1"/>
  <c r="EX16" i="1" s="1"/>
  <c r="EY8" i="4"/>
  <c r="EY32" i="4" s="1"/>
  <c r="FA5" i="4"/>
  <c r="EZ6" i="4"/>
  <c r="FC8" i="2"/>
  <c r="FC33" i="2" s="1"/>
  <c r="FB8" i="1"/>
  <c r="FB4" i="1"/>
  <c r="FA5" i="1"/>
  <c r="FA5" i="5"/>
  <c r="EZ6" i="5"/>
  <c r="FA6" i="2"/>
  <c r="FB5" i="2"/>
  <c r="FB8" i="5" l="1"/>
  <c r="FB33" i="5" s="1"/>
  <c r="FA10" i="1"/>
  <c r="EY9" i="1"/>
  <c r="EY16" i="1" s="1"/>
  <c r="EZ8" i="4"/>
  <c r="EZ32" i="4" s="1"/>
  <c r="FC5" i="2"/>
  <c r="FB6" i="2"/>
  <c r="FB5" i="5"/>
  <c r="FA6" i="5"/>
  <c r="FA6" i="4"/>
  <c r="FB5" i="4"/>
  <c r="FC4" i="1"/>
  <c r="FB5" i="1"/>
  <c r="FD8" i="2"/>
  <c r="FD33" i="2" s="1"/>
  <c r="FC8" i="1"/>
  <c r="EZ9" i="1" l="1"/>
  <c r="EZ16" i="1" s="1"/>
  <c r="FA8" i="4"/>
  <c r="FA32" i="4" s="1"/>
  <c r="FB10" i="1"/>
  <c r="FC8" i="5"/>
  <c r="FC33" i="5" s="1"/>
  <c r="FB6" i="4"/>
  <c r="FC5" i="4"/>
  <c r="FE8" i="2"/>
  <c r="FE33" i="2" s="1"/>
  <c r="FD8" i="1"/>
  <c r="FC5" i="5"/>
  <c r="FB6" i="5"/>
  <c r="FD4" i="1"/>
  <c r="FC5" i="1"/>
  <c r="FD5" i="2"/>
  <c r="FC6" i="2"/>
  <c r="FA9" i="1" l="1"/>
  <c r="FA16" i="1" s="1"/>
  <c r="FB8" i="4"/>
  <c r="FB32" i="4" s="1"/>
  <c r="FD8" i="5"/>
  <c r="FD33" i="5" s="1"/>
  <c r="FC10" i="1"/>
  <c r="FF8" i="2"/>
  <c r="FF33" i="2" s="1"/>
  <c r="FE8" i="1"/>
  <c r="FD5" i="4"/>
  <c r="FC6" i="4"/>
  <c r="FE5" i="2"/>
  <c r="FD6" i="2"/>
  <c r="FD5" i="1"/>
  <c r="FE4" i="1"/>
  <c r="FC6" i="5"/>
  <c r="FD5" i="5"/>
  <c r="FE8" i="5" l="1"/>
  <c r="FE33" i="5" s="1"/>
  <c r="FD10" i="1"/>
  <c r="FC8" i="4"/>
  <c r="FC32" i="4" s="1"/>
  <c r="FB9" i="1"/>
  <c r="FB16" i="1" s="1"/>
  <c r="FE6" i="2"/>
  <c r="FF5" i="2"/>
  <c r="FD6" i="4"/>
  <c r="FE5" i="4"/>
  <c r="FE5" i="5"/>
  <c r="FD6" i="5"/>
  <c r="FG8" i="2"/>
  <c r="FG33" i="2" s="1"/>
  <c r="FF8" i="1"/>
  <c r="FE5" i="1"/>
  <c r="FF4" i="1"/>
  <c r="FE10" i="1" l="1"/>
  <c r="FF8" i="5"/>
  <c r="FF33" i="5" s="1"/>
  <c r="FC9" i="1"/>
  <c r="FC16" i="1" s="1"/>
  <c r="FD8" i="4"/>
  <c r="FD32" i="4" s="1"/>
  <c r="FF5" i="4"/>
  <c r="FE6" i="4"/>
  <c r="FF5" i="5"/>
  <c r="FE6" i="5"/>
  <c r="FG4" i="1"/>
  <c r="FF5" i="1"/>
  <c r="FG5" i="2"/>
  <c r="FF6" i="2"/>
  <c r="FH8" i="2"/>
  <c r="FH33" i="2" s="1"/>
  <c r="FG8" i="1"/>
  <c r="FE8" i="4" l="1"/>
  <c r="FE32" i="4" s="1"/>
  <c r="FD9" i="1"/>
  <c r="FD16" i="1" s="1"/>
  <c r="FF10" i="1"/>
  <c r="FG8" i="5"/>
  <c r="FG33" i="5" s="1"/>
  <c r="FI8" i="2"/>
  <c r="FI33" i="2" s="1"/>
  <c r="FH8" i="1"/>
  <c r="FH4" i="1"/>
  <c r="FG5" i="1"/>
  <c r="FG6" i="2"/>
  <c r="FH5" i="2"/>
  <c r="FG5" i="5"/>
  <c r="FF6" i="5"/>
  <c r="FG5" i="4"/>
  <c r="FF6" i="4"/>
  <c r="FG10" i="1" l="1"/>
  <c r="FH8" i="5"/>
  <c r="FH33" i="5" s="1"/>
  <c r="FF8" i="4"/>
  <c r="FF32" i="4" s="1"/>
  <c r="FE9" i="1"/>
  <c r="FE16" i="1" s="1"/>
  <c r="FH5" i="5"/>
  <c r="FG6" i="5"/>
  <c r="FI4" i="1"/>
  <c r="FH5" i="1"/>
  <c r="FI5" i="2"/>
  <c r="FH6" i="2"/>
  <c r="FH5" i="4"/>
  <c r="FG6" i="4"/>
  <c r="FJ8" i="2"/>
  <c r="FJ33" i="2" s="1"/>
  <c r="FI8" i="1"/>
  <c r="FI8" i="5" l="1"/>
  <c r="FI33" i="5" s="1"/>
  <c r="FH10" i="1"/>
  <c r="FF9" i="1"/>
  <c r="FF16" i="1" s="1"/>
  <c r="FG8" i="4"/>
  <c r="FG32" i="4" s="1"/>
  <c r="FI6" i="2"/>
  <c r="FJ5" i="2"/>
  <c r="FK8" i="2"/>
  <c r="FK33" i="2" s="1"/>
  <c r="FJ8" i="1"/>
  <c r="FI5" i="4"/>
  <c r="FH6" i="4"/>
  <c r="FJ4" i="1"/>
  <c r="FI5" i="1"/>
  <c r="FI5" i="5"/>
  <c r="FH6" i="5"/>
  <c r="FH8" i="4" l="1"/>
  <c r="FH32" i="4" s="1"/>
  <c r="FG9" i="1"/>
  <c r="FG16" i="1" s="1"/>
  <c r="FI10" i="1"/>
  <c r="FJ8" i="5"/>
  <c r="FJ33" i="5" s="1"/>
  <c r="FK5" i="2"/>
  <c r="FJ6" i="2"/>
  <c r="FK4" i="1"/>
  <c r="FJ5" i="1"/>
  <c r="FL8" i="2"/>
  <c r="FL33" i="2" s="1"/>
  <c r="FK8" i="1"/>
  <c r="FJ5" i="5"/>
  <c r="FI6" i="5"/>
  <c r="FI6" i="4"/>
  <c r="FJ5" i="4"/>
  <c r="FJ10" i="1" l="1"/>
  <c r="FK8" i="5"/>
  <c r="FK33" i="5" s="1"/>
  <c r="FI8" i="4"/>
  <c r="FI32" i="4" s="1"/>
  <c r="FH9" i="1"/>
  <c r="FH16" i="1" s="1"/>
  <c r="FJ6" i="5"/>
  <c r="FK5" i="5"/>
  <c r="FL4" i="1"/>
  <c r="FK5" i="1"/>
  <c r="FK5" i="4"/>
  <c r="FJ6" i="4"/>
  <c r="FM8" i="2"/>
  <c r="FM33" i="2" s="1"/>
  <c r="FL8" i="1"/>
  <c r="FL5" i="2"/>
  <c r="FK6" i="2"/>
  <c r="FL8" i="5" l="1"/>
  <c r="FL33" i="5" s="1"/>
  <c r="FK10" i="1"/>
  <c r="FJ8" i="4"/>
  <c r="FJ32" i="4" s="1"/>
  <c r="FI9" i="1"/>
  <c r="FI16" i="1" s="1"/>
  <c r="FN8" i="2"/>
  <c r="FN33" i="2" s="1"/>
  <c r="FM8" i="1"/>
  <c r="FL5" i="5"/>
  <c r="FK6" i="5"/>
  <c r="FL5" i="4"/>
  <c r="FK6" i="4"/>
  <c r="FL6" i="2"/>
  <c r="FM5" i="2"/>
  <c r="FM4" i="1"/>
  <c r="FL5" i="1"/>
  <c r="FJ9" i="1" l="1"/>
  <c r="FJ16" i="1" s="1"/>
  <c r="FK8" i="4"/>
  <c r="FK32" i="4" s="1"/>
  <c r="FM8" i="5"/>
  <c r="FM33" i="5" s="1"/>
  <c r="FL10" i="1"/>
  <c r="FN4" i="1"/>
  <c r="FM5" i="1"/>
  <c r="FM6" i="2"/>
  <c r="FN5" i="2"/>
  <c r="FM5" i="5"/>
  <c r="FL6" i="5"/>
  <c r="FM5" i="4"/>
  <c r="FL6" i="4"/>
  <c r="FO8" i="2"/>
  <c r="FO33" i="2" s="1"/>
  <c r="FN8" i="1"/>
  <c r="FL8" i="4" l="1"/>
  <c r="FL32" i="4" s="1"/>
  <c r="FK9" i="1"/>
  <c r="FK16" i="1" s="1"/>
  <c r="FN8" i="5"/>
  <c r="FN33" i="5" s="1"/>
  <c r="FM10" i="1"/>
  <c r="FM6" i="4"/>
  <c r="FN5" i="4"/>
  <c r="FO5" i="2"/>
  <c r="FN6" i="2"/>
  <c r="FP8" i="2"/>
  <c r="FP33" i="2" s="1"/>
  <c r="FO8" i="1"/>
  <c r="FN5" i="5"/>
  <c r="FM6" i="5"/>
  <c r="FO4" i="1"/>
  <c r="FN5" i="1"/>
  <c r="FN10" i="1" l="1"/>
  <c r="FO8" i="5"/>
  <c r="FO33" i="5" s="1"/>
  <c r="FL9" i="1"/>
  <c r="FL16" i="1" s="1"/>
  <c r="FM8" i="4"/>
  <c r="FM32" i="4" s="1"/>
  <c r="FN6" i="5"/>
  <c r="FO5" i="5"/>
  <c r="FQ8" i="2"/>
  <c r="FQ33" i="2" s="1"/>
  <c r="FP8" i="1"/>
  <c r="FP5" i="2"/>
  <c r="FO6" i="2"/>
  <c r="FN6" i="4"/>
  <c r="FO5" i="4"/>
  <c r="FP4" i="1"/>
  <c r="FO5" i="1"/>
  <c r="FM9" i="1" l="1"/>
  <c r="FM16" i="1" s="1"/>
  <c r="FN8" i="4"/>
  <c r="FN32" i="4" s="1"/>
  <c r="FP8" i="5"/>
  <c r="FP33" i="5" s="1"/>
  <c r="FO10" i="1"/>
  <c r="FR8" i="2"/>
  <c r="FR33" i="2" s="1"/>
  <c r="FQ8" i="1"/>
  <c r="FP5" i="5"/>
  <c r="FO6" i="5"/>
  <c r="FP5" i="1"/>
  <c r="FQ4" i="1"/>
  <c r="FP6" i="2"/>
  <c r="FQ5" i="2"/>
  <c r="FP5" i="4"/>
  <c r="FO6" i="4"/>
  <c r="FN9" i="1" l="1"/>
  <c r="FN16" i="1" s="1"/>
  <c r="FO8" i="4"/>
  <c r="FO32" i="4" s="1"/>
  <c r="FP10" i="1"/>
  <c r="FQ8" i="5"/>
  <c r="FQ33" i="5" s="1"/>
  <c r="FR4" i="1"/>
  <c r="FQ5" i="1"/>
  <c r="FQ6" i="2"/>
  <c r="FR5" i="2"/>
  <c r="FQ5" i="5"/>
  <c r="FP6" i="5"/>
  <c r="FQ5" i="4"/>
  <c r="FP6" i="4"/>
  <c r="FS8" i="2"/>
  <c r="FS33" i="2" s="1"/>
  <c r="FR8" i="1"/>
  <c r="FO9" i="1" l="1"/>
  <c r="FO16" i="1" s="1"/>
  <c r="FP8" i="4"/>
  <c r="FP32" i="4" s="1"/>
  <c r="FR8" i="5"/>
  <c r="FR33" i="5" s="1"/>
  <c r="FQ10" i="1"/>
  <c r="FS5" i="2"/>
  <c r="FR6" i="2"/>
  <c r="FT8" i="2"/>
  <c r="FT33" i="2" s="1"/>
  <c r="FS8" i="1"/>
  <c r="FQ6" i="4"/>
  <c r="FR5" i="4"/>
  <c r="FR5" i="5"/>
  <c r="FQ6" i="5"/>
  <c r="FS4" i="1"/>
  <c r="FR5" i="1"/>
  <c r="FQ8" i="4" l="1"/>
  <c r="FQ32" i="4" s="1"/>
  <c r="FP9" i="1"/>
  <c r="FP16" i="1" s="1"/>
  <c r="FR10" i="1"/>
  <c r="FS8" i="5"/>
  <c r="FS33" i="5" s="1"/>
  <c r="FS5" i="5"/>
  <c r="FR6" i="5"/>
  <c r="FU8" i="2"/>
  <c r="FU33" i="2" s="1"/>
  <c r="FT8" i="1"/>
  <c r="FR6" i="4"/>
  <c r="FS5" i="4"/>
  <c r="FT4" i="1"/>
  <c r="FS5" i="1"/>
  <c r="FT5" i="2"/>
  <c r="FS6" i="2"/>
  <c r="FS10" i="1" l="1"/>
  <c r="FT8" i="5"/>
  <c r="FT33" i="5" s="1"/>
  <c r="FR8" i="4"/>
  <c r="FR32" i="4" s="1"/>
  <c r="FQ9" i="1"/>
  <c r="FQ16" i="1" s="1"/>
  <c r="FT5" i="4"/>
  <c r="FS6" i="4"/>
  <c r="FU5" i="2"/>
  <c r="FT6" i="2"/>
  <c r="FU4" i="1"/>
  <c r="FT5" i="1"/>
  <c r="FV8" i="2"/>
  <c r="FV33" i="2" s="1"/>
  <c r="FU8" i="1"/>
  <c r="FS6" i="5"/>
  <c r="FT5" i="5"/>
  <c r="FR9" i="1" l="1"/>
  <c r="FR16" i="1" s="1"/>
  <c r="FS8" i="4"/>
  <c r="FS32" i="4" s="1"/>
  <c r="FT10" i="1"/>
  <c r="FU8" i="5"/>
  <c r="FU33" i="5" s="1"/>
  <c r="FW8" i="2"/>
  <c r="FW33" i="2" s="1"/>
  <c r="FV8" i="1"/>
  <c r="FU6" i="2"/>
  <c r="FV5" i="2"/>
  <c r="FU5" i="5"/>
  <c r="FT6" i="5"/>
  <c r="FU5" i="1"/>
  <c r="FV4" i="1"/>
  <c r="FU5" i="4"/>
  <c r="FT6" i="4"/>
  <c r="FV8" i="5" l="1"/>
  <c r="FV33" i="5" s="1"/>
  <c r="FU10" i="1"/>
  <c r="FS9" i="1"/>
  <c r="FS16" i="1" s="1"/>
  <c r="FT8" i="4"/>
  <c r="FT32" i="4" s="1"/>
  <c r="FW5" i="2"/>
  <c r="FV6" i="2"/>
  <c r="FV5" i="4"/>
  <c r="FU6" i="4"/>
  <c r="FW4" i="1"/>
  <c r="FV5" i="1"/>
  <c r="FV5" i="5"/>
  <c r="FU6" i="5"/>
  <c r="FX8" i="2"/>
  <c r="FX33" i="2" s="1"/>
  <c r="FW8" i="1"/>
  <c r="FU8" i="4" l="1"/>
  <c r="FU32" i="4" s="1"/>
  <c r="FT9" i="1"/>
  <c r="FT16" i="1" s="1"/>
  <c r="FW8" i="5"/>
  <c r="FW33" i="5" s="1"/>
  <c r="FV10" i="1"/>
  <c r="FW5" i="5"/>
  <c r="FV6" i="5"/>
  <c r="FW5" i="4"/>
  <c r="FV6" i="4"/>
  <c r="FW6" i="2"/>
  <c r="FX5" i="2"/>
  <c r="FY8" i="2"/>
  <c r="FY33" i="2" s="1"/>
  <c r="FX8" i="1"/>
  <c r="FX4" i="1"/>
  <c r="FW5" i="1"/>
  <c r="FX8" i="5" l="1"/>
  <c r="FX33" i="5" s="1"/>
  <c r="FW10" i="1"/>
  <c r="FU9" i="1"/>
  <c r="FU16" i="1" s="1"/>
  <c r="FV8" i="4"/>
  <c r="FV32" i="4" s="1"/>
  <c r="FZ8" i="2"/>
  <c r="FZ33" i="2" s="1"/>
  <c r="FY8" i="1"/>
  <c r="FX5" i="4"/>
  <c r="FW6" i="4"/>
  <c r="FY5" i="2"/>
  <c r="FX6" i="2"/>
  <c r="FY4" i="1"/>
  <c r="FX5" i="1"/>
  <c r="FX5" i="5"/>
  <c r="FW6" i="5"/>
  <c r="FW8" i="4" l="1"/>
  <c r="FW32" i="4" s="1"/>
  <c r="FV9" i="1"/>
  <c r="FV16" i="1" s="1"/>
  <c r="FX10" i="1"/>
  <c r="FY8" i="5"/>
  <c r="FY33" i="5" s="1"/>
  <c r="FZ4" i="1"/>
  <c r="FY5" i="1"/>
  <c r="FY6" i="2"/>
  <c r="FZ5" i="2"/>
  <c r="GA8" i="2"/>
  <c r="GA33" i="2" s="1"/>
  <c r="FZ8" i="1"/>
  <c r="FY5" i="5"/>
  <c r="FX6" i="5"/>
  <c r="FY5" i="4"/>
  <c r="FX6" i="4"/>
  <c r="FY10" i="1" l="1"/>
  <c r="FZ8" i="5"/>
  <c r="FZ33" i="5" s="1"/>
  <c r="FW9" i="1"/>
  <c r="FW16" i="1" s="1"/>
  <c r="FX8" i="4"/>
  <c r="FX32" i="4" s="1"/>
  <c r="GA5" i="2"/>
  <c r="FZ6" i="2"/>
  <c r="FY6" i="4"/>
  <c r="FZ5" i="4"/>
  <c r="FZ5" i="5"/>
  <c r="FY6" i="5"/>
  <c r="GB8" i="2"/>
  <c r="GB33" i="2" s="1"/>
  <c r="GA8" i="1"/>
  <c r="GA4" i="1"/>
  <c r="FZ5" i="1"/>
  <c r="FX9" i="1" l="1"/>
  <c r="FX16" i="1" s="1"/>
  <c r="FY8" i="4"/>
  <c r="FY32" i="4" s="1"/>
  <c r="GA8" i="5"/>
  <c r="GA33" i="5" s="1"/>
  <c r="FZ10" i="1"/>
  <c r="GB8" i="1"/>
  <c r="GC8" i="2"/>
  <c r="GC33" i="2" s="1"/>
  <c r="GA5" i="4"/>
  <c r="FZ6" i="4"/>
  <c r="GB4" i="1"/>
  <c r="GA5" i="1"/>
  <c r="FZ6" i="5"/>
  <c r="GA5" i="5"/>
  <c r="GA6" i="2"/>
  <c r="GB5" i="2"/>
  <c r="FZ8" i="4" l="1"/>
  <c r="FZ32" i="4" s="1"/>
  <c r="FY9" i="1"/>
  <c r="FY16" i="1" s="1"/>
  <c r="GA10" i="1"/>
  <c r="GB8" i="5"/>
  <c r="GB33" i="5" s="1"/>
  <c r="GB5" i="5"/>
  <c r="GA6" i="5"/>
  <c r="GC4" i="1"/>
  <c r="GB5" i="1"/>
  <c r="GB6" i="2"/>
  <c r="GC5" i="2"/>
  <c r="GD8" i="2"/>
  <c r="GD33" i="2" s="1"/>
  <c r="GC8" i="1"/>
  <c r="GB5" i="4"/>
  <c r="GA6" i="4"/>
  <c r="GB10" i="1" l="1"/>
  <c r="GC8" i="5"/>
  <c r="GC33" i="5" s="1"/>
  <c r="GA8" i="4"/>
  <c r="GA32" i="4" s="1"/>
  <c r="FZ9" i="1"/>
  <c r="FZ16" i="1" s="1"/>
  <c r="GC6" i="2"/>
  <c r="GD5" i="2"/>
  <c r="GD4" i="1"/>
  <c r="GC5" i="1"/>
  <c r="GC5" i="4"/>
  <c r="GB6" i="4"/>
  <c r="GE8" i="2"/>
  <c r="GE33" i="2" s="1"/>
  <c r="GD8" i="1"/>
  <c r="GC5" i="5"/>
  <c r="GB6" i="5"/>
  <c r="GA9" i="1" l="1"/>
  <c r="GA16" i="1" s="1"/>
  <c r="GB8" i="4"/>
  <c r="GB32" i="4" s="1"/>
  <c r="GD8" i="5"/>
  <c r="GD33" i="5" s="1"/>
  <c r="GC10" i="1"/>
  <c r="GE5" i="2"/>
  <c r="GD6" i="2"/>
  <c r="GC6" i="4"/>
  <c r="GD5" i="4"/>
  <c r="GD5" i="5"/>
  <c r="GC6" i="5"/>
  <c r="GF8" i="2"/>
  <c r="GF33" i="2" s="1"/>
  <c r="GE8" i="1"/>
  <c r="GE4" i="1"/>
  <c r="GD5" i="1"/>
  <c r="GD10" i="1" l="1"/>
  <c r="GE8" i="5"/>
  <c r="GE33" i="5" s="1"/>
  <c r="GC8" i="4"/>
  <c r="GC32" i="4" s="1"/>
  <c r="GB9" i="1"/>
  <c r="GB16" i="1" s="1"/>
  <c r="GG8" i="2"/>
  <c r="GG33" i="2" s="1"/>
  <c r="GF8" i="1"/>
  <c r="GF4" i="1"/>
  <c r="GE5" i="1"/>
  <c r="GD6" i="5"/>
  <c r="GE5" i="5"/>
  <c r="GD6" i="4"/>
  <c r="GE5" i="4"/>
  <c r="GF5" i="2"/>
  <c r="GE6" i="2"/>
  <c r="GD8" i="4" l="1"/>
  <c r="GD32" i="4" s="1"/>
  <c r="GC9" i="1"/>
  <c r="GC16" i="1" s="1"/>
  <c r="GF8" i="5"/>
  <c r="GF33" i="5" s="1"/>
  <c r="GE10" i="1"/>
  <c r="GF5" i="4"/>
  <c r="GE6" i="4"/>
  <c r="GF5" i="5"/>
  <c r="GE6" i="5"/>
  <c r="GF5" i="1"/>
  <c r="GG4" i="1"/>
  <c r="GG5" i="2"/>
  <c r="GF6" i="2"/>
  <c r="GH8" i="2"/>
  <c r="GH33" i="2" s="1"/>
  <c r="GG8" i="1"/>
  <c r="GG8" i="5" l="1"/>
  <c r="GG33" i="5" s="1"/>
  <c r="GF10" i="1"/>
  <c r="GD9" i="1"/>
  <c r="GD16" i="1" s="1"/>
  <c r="GE8" i="4"/>
  <c r="GE32" i="4" s="1"/>
  <c r="GI8" i="2"/>
  <c r="GI33" i="2" s="1"/>
  <c r="GH8" i="1"/>
  <c r="GG6" i="2"/>
  <c r="GH5" i="2"/>
  <c r="GH4" i="1"/>
  <c r="GG5" i="1"/>
  <c r="GF6" i="5"/>
  <c r="GG5" i="5"/>
  <c r="GG5" i="4"/>
  <c r="GF6" i="4"/>
  <c r="GF8" i="4" l="1"/>
  <c r="GF32" i="4" s="1"/>
  <c r="GE9" i="1"/>
  <c r="GE16" i="1" s="1"/>
  <c r="GH8" i="5"/>
  <c r="GH33" i="5" s="1"/>
  <c r="GG10" i="1"/>
  <c r="GG6" i="4"/>
  <c r="GH5" i="4"/>
  <c r="GI4" i="1"/>
  <c r="GH5" i="1"/>
  <c r="GJ8" i="2"/>
  <c r="GJ33" i="2" s="1"/>
  <c r="GI8" i="1"/>
  <c r="GH5" i="5"/>
  <c r="GG6" i="5"/>
  <c r="GI5" i="2"/>
  <c r="GH6" i="2"/>
  <c r="GH10" i="1" l="1"/>
  <c r="GI8" i="5"/>
  <c r="GI33" i="5" s="1"/>
  <c r="GF9" i="1"/>
  <c r="GF16" i="1" s="1"/>
  <c r="GG8" i="4"/>
  <c r="GG32" i="4" s="1"/>
  <c r="GH6" i="4"/>
  <c r="GI5" i="4"/>
  <c r="GJ5" i="2"/>
  <c r="GI6" i="2"/>
  <c r="GK8" i="2"/>
  <c r="GK33" i="2" s="1"/>
  <c r="GJ8" i="1"/>
  <c r="GH6" i="5"/>
  <c r="GI5" i="5"/>
  <c r="GJ4" i="1"/>
  <c r="GI5" i="1"/>
  <c r="GI10" i="1" l="1"/>
  <c r="GJ8" i="5"/>
  <c r="GJ33" i="5" s="1"/>
  <c r="GH8" i="4"/>
  <c r="GH32" i="4" s="1"/>
  <c r="GG9" i="1"/>
  <c r="GG16" i="1" s="1"/>
  <c r="GK5" i="2"/>
  <c r="GJ6" i="2"/>
  <c r="GJ5" i="5"/>
  <c r="GI6" i="5"/>
  <c r="GJ5" i="4"/>
  <c r="GI6" i="4"/>
  <c r="GJ5" i="1"/>
  <c r="GK4" i="1"/>
  <c r="GL8" i="2"/>
  <c r="GL33" i="2" s="1"/>
  <c r="GK8" i="1"/>
  <c r="GI8" i="4" l="1"/>
  <c r="GI32" i="4" s="1"/>
  <c r="GH9" i="1"/>
  <c r="GH16" i="1" s="1"/>
  <c r="GK8" i="5"/>
  <c r="GK33" i="5" s="1"/>
  <c r="GJ10" i="1"/>
  <c r="GJ6" i="4"/>
  <c r="GK5" i="4"/>
  <c r="GK5" i="1"/>
  <c r="GL4" i="1"/>
  <c r="GK6" i="2"/>
  <c r="GL5" i="2"/>
  <c r="GM8" i="2"/>
  <c r="GM33" i="2" s="1"/>
  <c r="GL8" i="1"/>
  <c r="GK5" i="5"/>
  <c r="GJ6" i="5"/>
  <c r="GK10" i="1" l="1"/>
  <c r="GL8" i="5"/>
  <c r="GL33" i="5" s="1"/>
  <c r="GI9" i="1"/>
  <c r="GI16" i="1" s="1"/>
  <c r="GJ8" i="4"/>
  <c r="GJ32" i="4" s="1"/>
  <c r="GM4" i="1"/>
  <c r="GL5" i="1"/>
  <c r="GL5" i="5"/>
  <c r="GK6" i="5"/>
  <c r="GN8" i="2"/>
  <c r="GN33" i="2" s="1"/>
  <c r="GM8" i="1"/>
  <c r="GM5" i="2"/>
  <c r="GL6" i="2"/>
  <c r="GL5" i="4"/>
  <c r="GK6" i="4"/>
  <c r="GL10" i="1" l="1"/>
  <c r="GM8" i="5"/>
  <c r="GM33" i="5" s="1"/>
  <c r="GJ9" i="1"/>
  <c r="GJ16" i="1" s="1"/>
  <c r="GK8" i="4"/>
  <c r="GK32" i="4" s="1"/>
  <c r="GM6" i="2"/>
  <c r="GN5" i="2"/>
  <c r="GL6" i="5"/>
  <c r="GM5" i="5"/>
  <c r="GM5" i="4"/>
  <c r="GL6" i="4"/>
  <c r="GO8" i="2"/>
  <c r="GO33" i="2" s="1"/>
  <c r="GN8" i="1"/>
  <c r="GN4" i="1"/>
  <c r="GM5" i="1"/>
  <c r="GK9" i="1" l="1"/>
  <c r="GK16" i="1" s="1"/>
  <c r="GL8" i="4"/>
  <c r="GL32" i="4" s="1"/>
  <c r="GN8" i="5"/>
  <c r="GN33" i="5" s="1"/>
  <c r="GM10" i="1"/>
  <c r="GP8" i="2"/>
  <c r="GP33" i="2" s="1"/>
  <c r="GO8" i="1"/>
  <c r="GO5" i="2"/>
  <c r="GN6" i="2"/>
  <c r="GO4" i="1"/>
  <c r="GN5" i="1"/>
  <c r="GN5" i="4"/>
  <c r="GM6" i="4"/>
  <c r="GN5" i="5"/>
  <c r="GM6" i="5"/>
  <c r="GN10" i="1" l="1"/>
  <c r="GO8" i="5"/>
  <c r="GO33" i="5" s="1"/>
  <c r="GL9" i="1"/>
  <c r="GL16" i="1" s="1"/>
  <c r="GM8" i="4"/>
  <c r="GM32" i="4" s="1"/>
  <c r="GN6" i="4"/>
  <c r="GO5" i="4"/>
  <c r="GO6" i="2"/>
  <c r="GP5" i="2"/>
  <c r="GN6" i="5"/>
  <c r="GO5" i="5"/>
  <c r="GP4" i="1"/>
  <c r="GO5" i="1"/>
  <c r="GQ8" i="2"/>
  <c r="GQ33" i="2" s="1"/>
  <c r="GP8" i="1"/>
  <c r="GM9" i="1" l="1"/>
  <c r="GM16" i="1" s="1"/>
  <c r="GN8" i="4"/>
  <c r="GN32" i="4" s="1"/>
  <c r="GO10" i="1"/>
  <c r="GP8" i="5"/>
  <c r="GP33" i="5" s="1"/>
  <c r="GO6" i="4"/>
  <c r="GP5" i="4"/>
  <c r="GP5" i="5"/>
  <c r="GO6" i="5"/>
  <c r="GR8" i="2"/>
  <c r="GR33" i="2" s="1"/>
  <c r="GQ8" i="1"/>
  <c r="GQ5" i="2"/>
  <c r="GP6" i="2"/>
  <c r="GQ4" i="1"/>
  <c r="GP5" i="1"/>
  <c r="GQ8" i="5" l="1"/>
  <c r="GQ33" i="5" s="1"/>
  <c r="GP10" i="1"/>
  <c r="GN9" i="1"/>
  <c r="GN16" i="1" s="1"/>
  <c r="GO8" i="4"/>
  <c r="GO32" i="4" s="1"/>
  <c r="GQ5" i="4"/>
  <c r="GP6" i="4"/>
  <c r="GR4" i="1"/>
  <c r="GQ5" i="1"/>
  <c r="GS8" i="2"/>
  <c r="GS33" i="2" s="1"/>
  <c r="GR8" i="1"/>
  <c r="GR5" i="2"/>
  <c r="GQ6" i="2"/>
  <c r="GQ5" i="5"/>
  <c r="GP6" i="5"/>
  <c r="GO9" i="1" l="1"/>
  <c r="GO16" i="1" s="1"/>
  <c r="GP8" i="4"/>
  <c r="GP32" i="4" s="1"/>
  <c r="GQ10" i="1"/>
  <c r="GR8" i="5"/>
  <c r="GR33" i="5" s="1"/>
  <c r="GS4" i="1"/>
  <c r="GR5" i="1"/>
  <c r="GR6" i="2"/>
  <c r="GS5" i="2"/>
  <c r="GT8" i="2"/>
  <c r="GT33" i="2" s="1"/>
  <c r="GS8" i="1"/>
  <c r="GR5" i="4"/>
  <c r="GQ6" i="4"/>
  <c r="GR5" i="5"/>
  <c r="GQ6" i="5"/>
  <c r="GS8" i="5" l="1"/>
  <c r="GS33" i="5" s="1"/>
  <c r="GR10" i="1"/>
  <c r="GQ8" i="4"/>
  <c r="GQ32" i="4" s="1"/>
  <c r="GP9" i="1"/>
  <c r="GP16" i="1" s="1"/>
  <c r="GT4" i="1"/>
  <c r="GS5" i="1"/>
  <c r="GR6" i="5"/>
  <c r="GS5" i="5"/>
  <c r="GU8" i="2"/>
  <c r="GU33" i="2" s="1"/>
  <c r="GT8" i="1"/>
  <c r="GS5" i="4"/>
  <c r="GR6" i="4"/>
  <c r="GS6" i="2"/>
  <c r="GT5" i="2"/>
  <c r="GQ9" i="1" l="1"/>
  <c r="GQ16" i="1" s="1"/>
  <c r="GR8" i="4"/>
  <c r="GR32" i="4" s="1"/>
  <c r="GT8" i="5"/>
  <c r="GT33" i="5" s="1"/>
  <c r="GS10" i="1"/>
  <c r="GT5" i="5"/>
  <c r="GS6" i="5"/>
  <c r="GU5" i="2"/>
  <c r="GT6" i="2"/>
  <c r="GS6" i="4"/>
  <c r="GT5" i="4"/>
  <c r="GV8" i="2"/>
  <c r="GV33" i="2" s="1"/>
  <c r="GU8" i="1"/>
  <c r="GU4" i="1"/>
  <c r="GT5" i="1"/>
  <c r="GR9" i="1" l="1"/>
  <c r="GR16" i="1" s="1"/>
  <c r="GS8" i="4"/>
  <c r="GS32" i="4" s="1"/>
  <c r="GT10" i="1"/>
  <c r="GU8" i="5"/>
  <c r="GU33" i="5" s="1"/>
  <c r="GT6" i="4"/>
  <c r="GU5" i="4"/>
  <c r="GV4" i="1"/>
  <c r="GU5" i="1"/>
  <c r="GV5" i="2"/>
  <c r="GU6" i="2"/>
  <c r="GV8" i="1"/>
  <c r="GW8" i="2"/>
  <c r="GW33" i="2" s="1"/>
  <c r="GU5" i="5"/>
  <c r="GT6" i="5"/>
  <c r="GV8" i="5" l="1"/>
  <c r="GV33" i="5" s="1"/>
  <c r="GU10" i="1"/>
  <c r="GT8" i="4"/>
  <c r="GT32" i="4" s="1"/>
  <c r="GS9" i="1"/>
  <c r="GS16" i="1" s="1"/>
  <c r="GV5" i="1"/>
  <c r="GW4" i="1"/>
  <c r="GX8" i="2"/>
  <c r="GX33" i="2" s="1"/>
  <c r="GW8" i="1"/>
  <c r="GV5" i="4"/>
  <c r="GU6" i="4"/>
  <c r="GV5" i="5"/>
  <c r="GU6" i="5"/>
  <c r="GV6" i="2"/>
  <c r="GW5" i="2"/>
  <c r="GW8" i="5" l="1"/>
  <c r="GW33" i="5" s="1"/>
  <c r="GV10" i="1"/>
  <c r="GT9" i="1"/>
  <c r="GT16" i="1" s="1"/>
  <c r="GU8" i="4"/>
  <c r="GU32" i="4" s="1"/>
  <c r="GV6" i="5"/>
  <c r="GW5" i="5"/>
  <c r="GY8" i="2"/>
  <c r="GY33" i="2" s="1"/>
  <c r="GX8" i="1"/>
  <c r="GW6" i="2"/>
  <c r="GX5" i="2"/>
  <c r="GX4" i="1"/>
  <c r="GW5" i="1"/>
  <c r="GW5" i="4"/>
  <c r="GV6" i="4"/>
  <c r="GU9" i="1" l="1"/>
  <c r="GU16" i="1" s="1"/>
  <c r="GV8" i="4"/>
  <c r="GV32" i="4" s="1"/>
  <c r="GW10" i="1"/>
  <c r="GX8" i="5"/>
  <c r="GX33" i="5" s="1"/>
  <c r="GW6" i="4"/>
  <c r="GX5" i="4"/>
  <c r="GY4" i="1"/>
  <c r="GX5" i="1"/>
  <c r="GZ8" i="2"/>
  <c r="GZ33" i="2" s="1"/>
  <c r="GY8" i="1"/>
  <c r="GY5" i="2"/>
  <c r="GX6" i="2"/>
  <c r="GX5" i="5"/>
  <c r="GW6" i="5"/>
  <c r="GX10" i="1" l="1"/>
  <c r="GY8" i="5"/>
  <c r="GY33" i="5" s="1"/>
  <c r="GW8" i="4"/>
  <c r="GW32" i="4" s="1"/>
  <c r="GV9" i="1"/>
  <c r="GV16" i="1" s="1"/>
  <c r="GZ5" i="2"/>
  <c r="GY6" i="2"/>
  <c r="GZ4" i="1"/>
  <c r="GY5" i="1"/>
  <c r="GX6" i="4"/>
  <c r="GY5" i="4"/>
  <c r="GY5" i="5"/>
  <c r="GX6" i="5"/>
  <c r="HA8" i="2"/>
  <c r="HA33" i="2" s="1"/>
  <c r="GZ8" i="1"/>
  <c r="GY10" i="1" l="1"/>
  <c r="GZ8" i="5"/>
  <c r="GZ33" i="5" s="1"/>
  <c r="GW9" i="1"/>
  <c r="GW16" i="1" s="1"/>
  <c r="GX8" i="4"/>
  <c r="GX32" i="4" s="1"/>
  <c r="GY6" i="5"/>
  <c r="GZ5" i="5"/>
  <c r="GZ5" i="4"/>
  <c r="GY6" i="4"/>
  <c r="HA4" i="1"/>
  <c r="GZ5" i="1"/>
  <c r="HA5" i="2"/>
  <c r="GZ6" i="2"/>
  <c r="HB8" i="2"/>
  <c r="HB33" i="2" s="1"/>
  <c r="HA8" i="1"/>
  <c r="HA8" i="5" l="1"/>
  <c r="HA33" i="5" s="1"/>
  <c r="GZ10" i="1"/>
  <c r="GX9" i="1"/>
  <c r="GX16" i="1" s="1"/>
  <c r="GY8" i="4"/>
  <c r="GY32" i="4" s="1"/>
  <c r="HA6" i="2"/>
  <c r="HB5" i="2"/>
  <c r="HA5" i="4"/>
  <c r="GZ6" i="4"/>
  <c r="HA5" i="5"/>
  <c r="GZ6" i="5"/>
  <c r="HC8" i="2"/>
  <c r="HC33" i="2" s="1"/>
  <c r="HB8" i="1"/>
  <c r="HA5" i="1"/>
  <c r="HB4" i="1"/>
  <c r="GY9" i="1" l="1"/>
  <c r="GY16" i="1" s="1"/>
  <c r="GZ8" i="4"/>
  <c r="GZ32" i="4" s="1"/>
  <c r="HA10" i="1"/>
  <c r="HB8" i="5"/>
  <c r="HB33" i="5" s="1"/>
  <c r="HB5" i="5"/>
  <c r="HA6" i="5"/>
  <c r="HC5" i="2"/>
  <c r="HB6" i="2"/>
  <c r="HC4" i="1"/>
  <c r="HB5" i="1"/>
  <c r="HD8" i="2"/>
  <c r="HD33" i="2" s="1"/>
  <c r="HC8" i="1"/>
  <c r="HB5" i="4"/>
  <c r="HA6" i="4"/>
  <c r="HA8" i="4" l="1"/>
  <c r="HA32" i="4" s="1"/>
  <c r="GZ9" i="1"/>
  <c r="GZ16" i="1" s="1"/>
  <c r="HC8" i="5"/>
  <c r="HC33" i="5" s="1"/>
  <c r="HB10" i="1"/>
  <c r="HC5" i="4"/>
  <c r="HB6" i="4"/>
  <c r="HC6" i="2"/>
  <c r="HD5" i="2"/>
  <c r="HE8" i="2"/>
  <c r="HE33" i="2" s="1"/>
  <c r="HD8" i="1"/>
  <c r="HD4" i="1"/>
  <c r="HC5" i="1"/>
  <c r="HC5" i="5"/>
  <c r="HB6" i="5"/>
  <c r="HC10" i="1" l="1"/>
  <c r="HD8" i="5"/>
  <c r="HD33" i="5" s="1"/>
  <c r="HB8" i="4"/>
  <c r="HB32" i="4" s="1"/>
  <c r="HA9" i="1"/>
  <c r="HA16" i="1" s="1"/>
  <c r="HD5" i="1"/>
  <c r="HE4" i="1"/>
  <c r="HC6" i="5"/>
  <c r="HD5" i="5"/>
  <c r="HF8" i="2"/>
  <c r="HF33" i="2" s="1"/>
  <c r="HE8" i="1"/>
  <c r="HE5" i="2"/>
  <c r="HD6" i="2"/>
  <c r="HD5" i="4"/>
  <c r="HC6" i="4"/>
  <c r="HB9" i="1" l="1"/>
  <c r="HB16" i="1" s="1"/>
  <c r="HC8" i="4"/>
  <c r="HC32" i="4" s="1"/>
  <c r="HE8" i="5"/>
  <c r="HE33" i="5" s="1"/>
  <c r="HD10" i="1"/>
  <c r="HG8" i="2"/>
  <c r="HG33" i="2" s="1"/>
  <c r="HF8" i="1"/>
  <c r="HE5" i="4"/>
  <c r="HD6" i="4"/>
  <c r="HE5" i="5"/>
  <c r="HD6" i="5"/>
  <c r="HF4" i="1"/>
  <c r="HE5" i="1"/>
  <c r="HE6" i="2"/>
  <c r="HF5" i="2"/>
  <c r="HF8" i="5" l="1"/>
  <c r="HF33" i="5" s="1"/>
  <c r="HE10" i="1"/>
  <c r="HD8" i="4"/>
  <c r="HD32" i="4" s="1"/>
  <c r="HC9" i="1"/>
  <c r="HC16" i="1" s="1"/>
  <c r="HF5" i="5"/>
  <c r="HE6" i="5"/>
  <c r="HG5" i="2"/>
  <c r="HF6" i="2"/>
  <c r="HG4" i="1"/>
  <c r="HF5" i="1"/>
  <c r="HE6" i="4"/>
  <c r="HF5" i="4"/>
  <c r="HH8" i="2"/>
  <c r="HH33" i="2" s="1"/>
  <c r="HG8" i="1"/>
  <c r="HE8" i="4" l="1"/>
  <c r="HE32" i="4" s="1"/>
  <c r="HD9" i="1"/>
  <c r="HD16" i="1" s="1"/>
  <c r="HF10" i="1"/>
  <c r="HG8" i="5"/>
  <c r="HG33" i="5" s="1"/>
  <c r="HI8" i="2"/>
  <c r="HI33" i="2" s="1"/>
  <c r="HH8" i="1"/>
  <c r="HH4" i="1"/>
  <c r="HG5" i="1"/>
  <c r="HG5" i="4"/>
  <c r="HF6" i="4"/>
  <c r="HG6" i="2"/>
  <c r="HH5" i="2"/>
  <c r="HG5" i="5"/>
  <c r="HF6" i="5"/>
  <c r="HE9" i="1" l="1"/>
  <c r="HE16" i="1" s="1"/>
  <c r="HF8" i="4"/>
  <c r="HF32" i="4" s="1"/>
  <c r="HH8" i="5"/>
  <c r="HH33" i="5" s="1"/>
  <c r="HG10" i="1"/>
  <c r="HJ8" i="2"/>
  <c r="HJ33" i="2" s="1"/>
  <c r="HI8" i="1"/>
  <c r="HH6" i="2"/>
  <c r="HI5" i="2"/>
  <c r="HG6" i="5"/>
  <c r="HH5" i="5"/>
  <c r="HH5" i="4"/>
  <c r="HG6" i="4"/>
  <c r="HI4" i="1"/>
  <c r="HH5" i="1"/>
  <c r="HH10" i="1" l="1"/>
  <c r="HI8" i="5"/>
  <c r="HI33" i="5" s="1"/>
  <c r="HF9" i="1"/>
  <c r="HF16" i="1" s="1"/>
  <c r="HG8" i="4"/>
  <c r="HG32" i="4" s="1"/>
  <c r="HH6" i="5"/>
  <c r="HI5" i="5"/>
  <c r="HJ4" i="1"/>
  <c r="HI5" i="1"/>
  <c r="HK8" i="2"/>
  <c r="HK33" i="2" s="1"/>
  <c r="HJ8" i="1"/>
  <c r="HI6" i="2"/>
  <c r="HJ5" i="2"/>
  <c r="HI5" i="4"/>
  <c r="HH6" i="4"/>
  <c r="HG9" i="1" l="1"/>
  <c r="HG16" i="1" s="1"/>
  <c r="HH8" i="4"/>
  <c r="HH32" i="4" s="1"/>
  <c r="HI10" i="1"/>
  <c r="HJ8" i="5"/>
  <c r="HJ33" i="5" s="1"/>
  <c r="HK5" i="2"/>
  <c r="HJ6" i="2"/>
  <c r="HI6" i="4"/>
  <c r="HJ5" i="4"/>
  <c r="HK4" i="1"/>
  <c r="HJ5" i="1"/>
  <c r="HJ5" i="5"/>
  <c r="HI6" i="5"/>
  <c r="HL8" i="2"/>
  <c r="HL33" i="2" s="1"/>
  <c r="HK8" i="1"/>
  <c r="HJ10" i="1" l="1"/>
  <c r="HK8" i="5"/>
  <c r="HK33" i="5" s="1"/>
  <c r="HI8" i="4"/>
  <c r="HI32" i="4" s="1"/>
  <c r="HH9" i="1"/>
  <c r="HH16" i="1" s="1"/>
  <c r="HJ6" i="5"/>
  <c r="HK5" i="5"/>
  <c r="HJ6" i="4"/>
  <c r="HK5" i="4"/>
  <c r="HM8" i="2"/>
  <c r="HM33" i="2" s="1"/>
  <c r="HL8" i="1"/>
  <c r="HL4" i="1"/>
  <c r="HK5" i="1"/>
  <c r="HL5" i="2"/>
  <c r="HK6" i="2"/>
  <c r="HL8" i="5" l="1"/>
  <c r="HL33" i="5" s="1"/>
  <c r="HK10" i="1"/>
  <c r="HJ8" i="4"/>
  <c r="HJ32" i="4" s="1"/>
  <c r="HI9" i="1"/>
  <c r="HI16" i="1" s="1"/>
  <c r="HL5" i="5"/>
  <c r="HK6" i="5"/>
  <c r="HL5" i="1"/>
  <c r="HM4" i="1"/>
  <c r="HN8" i="2"/>
  <c r="HN33" i="2" s="1"/>
  <c r="HM8" i="1"/>
  <c r="HL5" i="4"/>
  <c r="HK6" i="4"/>
  <c r="HM5" i="2"/>
  <c r="HL6" i="2"/>
  <c r="HK8" i="4" l="1"/>
  <c r="HK32" i="4" s="1"/>
  <c r="HJ9" i="1"/>
  <c r="HJ16" i="1" s="1"/>
  <c r="HL10" i="1"/>
  <c r="HM8" i="5"/>
  <c r="HM33" i="5" s="1"/>
  <c r="HM5" i="4"/>
  <c r="HL6" i="4"/>
  <c r="HN4" i="1"/>
  <c r="HM5" i="1"/>
  <c r="HM6" i="2"/>
  <c r="HN5" i="2"/>
  <c r="HO8" i="2"/>
  <c r="HO33" i="2" s="1"/>
  <c r="HN8" i="1"/>
  <c r="HM5" i="5"/>
  <c r="HL6" i="5"/>
  <c r="HM10" i="1" l="1"/>
  <c r="HN8" i="5"/>
  <c r="HN33" i="5" s="1"/>
  <c r="HL8" i="4"/>
  <c r="HL32" i="4" s="1"/>
  <c r="HK9" i="1"/>
  <c r="HK16" i="1" s="1"/>
  <c r="HO5" i="2"/>
  <c r="HN6" i="2"/>
  <c r="HM6" i="4"/>
  <c r="HN5" i="4"/>
  <c r="HN5" i="5"/>
  <c r="HM6" i="5"/>
  <c r="HO4" i="1"/>
  <c r="HN5" i="1"/>
  <c r="HP8" i="2"/>
  <c r="HP33" i="2" s="1"/>
  <c r="HO8" i="1"/>
  <c r="HL9" i="1" l="1"/>
  <c r="HL16" i="1" s="1"/>
  <c r="HM8" i="4"/>
  <c r="HM32" i="4" s="1"/>
  <c r="HN10" i="1"/>
  <c r="HO8" i="5"/>
  <c r="HO33" i="5" s="1"/>
  <c r="HQ8" i="2"/>
  <c r="HQ33" i="2" s="1"/>
  <c r="HP8" i="1"/>
  <c r="HN6" i="5"/>
  <c r="HO5" i="5"/>
  <c r="HP5" i="2"/>
  <c r="HO6" i="2"/>
  <c r="HN6" i="4"/>
  <c r="HO5" i="4"/>
  <c r="HP4" i="1"/>
  <c r="HO5" i="1"/>
  <c r="HN8" i="4" l="1"/>
  <c r="HN32" i="4" s="1"/>
  <c r="HM9" i="1"/>
  <c r="HM16" i="1" s="1"/>
  <c r="HO10" i="1"/>
  <c r="HP8" i="5"/>
  <c r="HP33" i="5" s="1"/>
  <c r="HP5" i="5"/>
  <c r="HO6" i="5"/>
  <c r="HP5" i="1"/>
  <c r="HQ4" i="1"/>
  <c r="HP5" i="4"/>
  <c r="HO6" i="4"/>
  <c r="HQ5" i="2"/>
  <c r="HP6" i="2"/>
  <c r="HQ8" i="1"/>
  <c r="HR8" i="2"/>
  <c r="HR33" i="2" s="1"/>
  <c r="HP10" i="1" l="1"/>
  <c r="HQ8" i="5"/>
  <c r="HQ33" i="5" s="1"/>
  <c r="HN9" i="1"/>
  <c r="HN16" i="1" s="1"/>
  <c r="HO8" i="4"/>
  <c r="HO32" i="4" s="1"/>
  <c r="HS8" i="2"/>
  <c r="HS33" i="2" s="1"/>
  <c r="HR8" i="1"/>
  <c r="HP6" i="4"/>
  <c r="HQ5" i="4"/>
  <c r="HQ6" i="2"/>
  <c r="HR5" i="2"/>
  <c r="HQ5" i="1"/>
  <c r="HR4" i="1"/>
  <c r="HQ5" i="5"/>
  <c r="HP6" i="5"/>
  <c r="HO9" i="1" l="1"/>
  <c r="HO16" i="1" s="1"/>
  <c r="HP8" i="4"/>
  <c r="HP32" i="4" s="1"/>
  <c r="HR8" i="5"/>
  <c r="HR33" i="5" s="1"/>
  <c r="HQ10" i="1"/>
  <c r="HR5" i="5"/>
  <c r="HQ6" i="5"/>
  <c r="HS5" i="2"/>
  <c r="HR6" i="2"/>
  <c r="HT8" i="2"/>
  <c r="HT33" i="2" s="1"/>
  <c r="HS8" i="1"/>
  <c r="HS4" i="1"/>
  <c r="HR5" i="1"/>
  <c r="HR5" i="4"/>
  <c r="HQ6" i="4"/>
  <c r="HQ8" i="4" l="1"/>
  <c r="HQ32" i="4" s="1"/>
  <c r="HP9" i="1"/>
  <c r="HP16" i="1" s="1"/>
  <c r="HS8" i="5"/>
  <c r="HS33" i="5" s="1"/>
  <c r="HR10" i="1"/>
  <c r="HS5" i="4"/>
  <c r="HR6" i="4"/>
  <c r="HT4" i="1"/>
  <c r="HS5" i="1"/>
  <c r="HU8" i="2"/>
  <c r="HU33" i="2" s="1"/>
  <c r="HT8" i="1"/>
  <c r="HS6" i="2"/>
  <c r="HT5" i="2"/>
  <c r="HR6" i="5"/>
  <c r="HS5" i="5"/>
  <c r="HT8" i="5" l="1"/>
  <c r="HT33" i="5" s="1"/>
  <c r="HS10" i="1"/>
  <c r="HR8" i="4"/>
  <c r="HR32" i="4" s="1"/>
  <c r="HQ9" i="1"/>
  <c r="HQ16" i="1" s="1"/>
  <c r="HT5" i="1"/>
  <c r="HU4" i="1"/>
  <c r="HV8" i="2"/>
  <c r="HV33" i="2" s="1"/>
  <c r="HU8" i="1"/>
  <c r="HT5" i="5"/>
  <c r="HS6" i="5"/>
  <c r="HU5" i="2"/>
  <c r="HT6" i="2"/>
  <c r="HT5" i="4"/>
  <c r="HS6" i="4"/>
  <c r="HR9" i="1" l="1"/>
  <c r="HR16" i="1" s="1"/>
  <c r="HS8" i="4"/>
  <c r="HS32" i="4" s="1"/>
  <c r="HU8" i="5"/>
  <c r="HU33" i="5" s="1"/>
  <c r="HT10" i="1"/>
  <c r="HU6" i="2"/>
  <c r="HV5" i="2"/>
  <c r="HW8" i="2"/>
  <c r="HW33" i="2" s="1"/>
  <c r="HV8" i="1"/>
  <c r="HV4" i="1"/>
  <c r="HU5" i="1"/>
  <c r="HU5" i="4"/>
  <c r="HT6" i="4"/>
  <c r="HT6" i="5"/>
  <c r="HU5" i="5"/>
  <c r="HT8" i="4" l="1"/>
  <c r="HT32" i="4" s="1"/>
  <c r="HS9" i="1"/>
  <c r="HS16" i="1" s="1"/>
  <c r="HV8" i="5"/>
  <c r="HV33" i="5" s="1"/>
  <c r="HU10" i="1"/>
  <c r="HW4" i="1"/>
  <c r="HV5" i="1"/>
  <c r="HX8" i="2"/>
  <c r="HX33" i="2" s="1"/>
  <c r="HW8" i="1"/>
  <c r="HW5" i="2"/>
  <c r="HV6" i="2"/>
  <c r="HU6" i="4"/>
  <c r="HV5" i="4"/>
  <c r="HV5" i="5"/>
  <c r="HU6" i="5"/>
  <c r="HW8" i="5" l="1"/>
  <c r="HW33" i="5" s="1"/>
  <c r="HV10" i="1"/>
  <c r="HU8" i="4"/>
  <c r="HU32" i="4" s="1"/>
  <c r="HT9" i="1"/>
  <c r="HT16" i="1" s="1"/>
  <c r="HY8" i="2"/>
  <c r="HY33" i="2" s="1"/>
  <c r="HX8" i="1"/>
  <c r="HW5" i="4"/>
  <c r="HV6" i="4"/>
  <c r="HW5" i="5"/>
  <c r="HV6" i="5"/>
  <c r="HX5" i="2"/>
  <c r="HW6" i="2"/>
  <c r="HX4" i="1"/>
  <c r="HW5" i="1"/>
  <c r="HU9" i="1" l="1"/>
  <c r="HU16" i="1" s="1"/>
  <c r="HV8" i="4"/>
  <c r="HV32" i="4" s="1"/>
  <c r="HX8" i="5"/>
  <c r="HX33" i="5" s="1"/>
  <c r="HW10" i="1"/>
  <c r="HY8" i="1"/>
  <c r="HZ8" i="2"/>
  <c r="HZ33" i="2" s="1"/>
  <c r="HY4" i="1"/>
  <c r="HX5" i="1"/>
  <c r="HX5" i="5"/>
  <c r="HW6" i="5"/>
  <c r="HX6" i="2"/>
  <c r="HY5" i="2"/>
  <c r="HX5" i="4"/>
  <c r="HW6" i="4"/>
  <c r="HY8" i="5" l="1"/>
  <c r="HY33" i="5" s="1"/>
  <c r="HX10" i="1"/>
  <c r="HV9" i="1"/>
  <c r="HV16" i="1" s="1"/>
  <c r="HW8" i="4"/>
  <c r="HW32" i="4" s="1"/>
  <c r="HY5" i="4"/>
  <c r="HX6" i="4"/>
  <c r="HX6" i="5"/>
  <c r="HY5" i="5"/>
  <c r="HY6" i="2"/>
  <c r="HZ5" i="2"/>
  <c r="IA8" i="2"/>
  <c r="IA33" i="2" s="1"/>
  <c r="HZ8" i="1"/>
  <c r="HZ4" i="1"/>
  <c r="HY5" i="1"/>
  <c r="HW9" i="1" l="1"/>
  <c r="HW16" i="1" s="1"/>
  <c r="HX8" i="4"/>
  <c r="HX32" i="4" s="1"/>
  <c r="HY10" i="1"/>
  <c r="HZ8" i="5"/>
  <c r="HZ33" i="5" s="1"/>
  <c r="HZ5" i="5"/>
  <c r="HY6" i="5"/>
  <c r="IA4" i="1"/>
  <c r="HZ5" i="1"/>
  <c r="IB8" i="2"/>
  <c r="IB33" i="2" s="1"/>
  <c r="IA8" i="1"/>
  <c r="IA5" i="2"/>
  <c r="HZ6" i="2"/>
  <c r="HY6" i="4"/>
  <c r="HZ5" i="4"/>
  <c r="HY8" i="4" l="1"/>
  <c r="HY32" i="4" s="1"/>
  <c r="HX9" i="1"/>
  <c r="HX16" i="1" s="1"/>
  <c r="IA8" i="5"/>
  <c r="IA33" i="5" s="1"/>
  <c r="HZ10" i="1"/>
  <c r="IB5" i="2"/>
  <c r="IA6" i="2"/>
  <c r="IB4" i="1"/>
  <c r="IA5" i="1"/>
  <c r="HZ6" i="4"/>
  <c r="IA5" i="4"/>
  <c r="IC8" i="2"/>
  <c r="IC33" i="2" s="1"/>
  <c r="IB8" i="1"/>
  <c r="IA5" i="5"/>
  <c r="HZ6" i="5"/>
  <c r="IB8" i="5" l="1"/>
  <c r="IB33" i="5" s="1"/>
  <c r="IA10" i="1"/>
  <c r="HY9" i="1"/>
  <c r="HY16" i="1" s="1"/>
  <c r="HZ8" i="4"/>
  <c r="HZ32" i="4" s="1"/>
  <c r="IB5" i="5"/>
  <c r="IA6" i="5"/>
  <c r="ID8" i="2"/>
  <c r="ID33" i="2" s="1"/>
  <c r="IC8" i="1"/>
  <c r="IB5" i="4"/>
  <c r="IA6" i="4"/>
  <c r="IB6" i="2"/>
  <c r="IC5" i="2"/>
  <c r="IB5" i="1"/>
  <c r="IC4" i="1"/>
  <c r="HZ9" i="1" l="1"/>
  <c r="HZ16" i="1" s="1"/>
  <c r="IA8" i="4"/>
  <c r="IA32" i="4" s="1"/>
  <c r="IC8" i="5"/>
  <c r="IC33" i="5" s="1"/>
  <c r="IB10" i="1"/>
  <c r="IC6" i="2"/>
  <c r="ID5" i="2"/>
  <c r="IE8" i="2"/>
  <c r="IE33" i="2" s="1"/>
  <c r="ID8" i="1"/>
  <c r="ID4" i="1"/>
  <c r="IC5" i="1"/>
  <c r="IC5" i="4"/>
  <c r="IB6" i="4"/>
  <c r="IB6" i="5"/>
  <c r="IC5" i="5"/>
  <c r="IC10" i="1" l="1"/>
  <c r="ID8" i="5"/>
  <c r="ID33" i="5" s="1"/>
  <c r="IA9" i="1"/>
  <c r="IA16" i="1" s="1"/>
  <c r="IB8" i="4"/>
  <c r="IB32" i="4" s="1"/>
  <c r="IC6" i="4"/>
  <c r="ID5" i="4"/>
  <c r="IE4" i="1"/>
  <c r="ID5" i="1"/>
  <c r="IF8" i="2"/>
  <c r="IF33" i="2" s="1"/>
  <c r="IE8" i="1"/>
  <c r="ID5" i="5"/>
  <c r="IC6" i="5"/>
  <c r="IE5" i="2"/>
  <c r="ID6" i="2"/>
  <c r="IC8" i="4" l="1"/>
  <c r="IC32" i="4" s="1"/>
  <c r="IB9" i="1"/>
  <c r="IB16" i="1" s="1"/>
  <c r="IE8" i="5"/>
  <c r="IE33" i="5" s="1"/>
  <c r="ID10" i="1"/>
  <c r="ID6" i="4"/>
  <c r="IE5" i="4"/>
  <c r="IE5" i="5"/>
  <c r="ID6" i="5"/>
  <c r="IF4" i="1"/>
  <c r="IE5" i="1"/>
  <c r="IF5" i="2"/>
  <c r="IE6" i="2"/>
  <c r="IG8" i="2"/>
  <c r="IG33" i="2" s="1"/>
  <c r="IF8" i="1"/>
  <c r="IE10" i="1" l="1"/>
  <c r="IF8" i="5"/>
  <c r="IF33" i="5" s="1"/>
  <c r="ID8" i="4"/>
  <c r="ID32" i="4" s="1"/>
  <c r="IC9" i="1"/>
  <c r="IC16" i="1" s="1"/>
  <c r="IG5" i="2"/>
  <c r="IF6" i="2"/>
  <c r="IF5" i="1"/>
  <c r="IG4" i="1"/>
  <c r="IG8" i="1"/>
  <c r="IH8" i="2"/>
  <c r="IH33" i="2" s="1"/>
  <c r="IF5" i="4"/>
  <c r="IE6" i="4"/>
  <c r="IE6" i="5"/>
  <c r="IF5" i="5"/>
  <c r="ID9" i="1" l="1"/>
  <c r="ID16" i="1" s="1"/>
  <c r="IE8" i="4"/>
  <c r="IE32" i="4" s="1"/>
  <c r="IF10" i="1"/>
  <c r="IG8" i="5"/>
  <c r="IG33" i="5" s="1"/>
  <c r="IG5" i="1"/>
  <c r="IH4" i="1"/>
  <c r="IG5" i="4"/>
  <c r="IF6" i="4"/>
  <c r="IG5" i="5"/>
  <c r="IF6" i="5"/>
  <c r="II8" i="2"/>
  <c r="II33" i="2" s="1"/>
  <c r="IH8" i="1"/>
  <c r="IG6" i="2"/>
  <c r="IH5" i="2"/>
  <c r="IF8" i="4" l="1"/>
  <c r="IF32" i="4" s="1"/>
  <c r="IE9" i="1"/>
  <c r="IE16" i="1" s="1"/>
  <c r="IG10" i="1"/>
  <c r="IH8" i="5"/>
  <c r="IH33" i="5" s="1"/>
  <c r="IJ8" i="2"/>
  <c r="IJ33" i="2" s="1"/>
  <c r="II8" i="1"/>
  <c r="IH5" i="4"/>
  <c r="IG6" i="4"/>
  <c r="II5" i="2"/>
  <c r="IH6" i="2"/>
  <c r="II4" i="1"/>
  <c r="IH5" i="1"/>
  <c r="IH5" i="5"/>
  <c r="IG6" i="5"/>
  <c r="IH10" i="1" l="1"/>
  <c r="II8" i="5"/>
  <c r="II33" i="5" s="1"/>
  <c r="IF9" i="1"/>
  <c r="IF16" i="1" s="1"/>
  <c r="IG8" i="4"/>
  <c r="IG32" i="4" s="1"/>
  <c r="IJ4" i="1"/>
  <c r="II5" i="1"/>
  <c r="II5" i="4"/>
  <c r="IH6" i="4"/>
  <c r="II5" i="5"/>
  <c r="IH6" i="5"/>
  <c r="II6" i="2"/>
  <c r="IJ5" i="2"/>
  <c r="IK8" i="2"/>
  <c r="IK33" i="2" s="1"/>
  <c r="IJ8" i="1"/>
  <c r="II10" i="1" l="1"/>
  <c r="IJ8" i="5"/>
  <c r="IJ33" i="5" s="1"/>
  <c r="IG9" i="1"/>
  <c r="IG16" i="1" s="1"/>
  <c r="IH8" i="4"/>
  <c r="IH32" i="4" s="1"/>
  <c r="IK5" i="2"/>
  <c r="IJ6" i="2"/>
  <c r="IJ5" i="5"/>
  <c r="II6" i="5"/>
  <c r="IJ5" i="1"/>
  <c r="IK4" i="1"/>
  <c r="IL8" i="2"/>
  <c r="IL33" i="2" s="1"/>
  <c r="IK8" i="1"/>
  <c r="IJ5" i="4"/>
  <c r="II6" i="4"/>
  <c r="IK8" i="5" l="1"/>
  <c r="IK33" i="5" s="1"/>
  <c r="IJ10" i="1"/>
  <c r="IH9" i="1"/>
  <c r="IH16" i="1" s="1"/>
  <c r="II8" i="4"/>
  <c r="II32" i="4" s="1"/>
  <c r="IK5" i="4"/>
  <c r="IJ6" i="4"/>
  <c r="IM8" i="2"/>
  <c r="IM33" i="2" s="1"/>
  <c r="IL8" i="1"/>
  <c r="IK5" i="5"/>
  <c r="IJ6" i="5"/>
  <c r="IL4" i="1"/>
  <c r="IK5" i="1"/>
  <c r="IK6" i="2"/>
  <c r="IL5" i="2"/>
  <c r="II9" i="1" l="1"/>
  <c r="II16" i="1" s="1"/>
  <c r="IJ8" i="4"/>
  <c r="IJ32" i="4" s="1"/>
  <c r="IL8" i="5"/>
  <c r="IL33" i="5" s="1"/>
  <c r="IK10" i="1"/>
  <c r="IM5" i="2"/>
  <c r="IL6" i="2"/>
  <c r="IM4" i="1"/>
  <c r="IL5" i="1"/>
  <c r="IN8" i="2"/>
  <c r="IN33" i="2" s="1"/>
  <c r="IM8" i="1"/>
  <c r="IL5" i="5"/>
  <c r="IK6" i="5"/>
  <c r="IK6" i="4"/>
  <c r="IL5" i="4"/>
  <c r="IM8" i="5" l="1"/>
  <c r="IM33" i="5" s="1"/>
  <c r="IL10" i="1"/>
  <c r="IK8" i="4"/>
  <c r="IK32" i="4" s="1"/>
  <c r="IJ9" i="1"/>
  <c r="IJ16" i="1" s="1"/>
  <c r="IM5" i="5"/>
  <c r="IL6" i="5"/>
  <c r="IN8" i="1"/>
  <c r="IO8" i="2"/>
  <c r="IO33" i="2" s="1"/>
  <c r="IM5" i="4"/>
  <c r="IL6" i="4"/>
  <c r="IN4" i="1"/>
  <c r="IM5" i="1"/>
  <c r="IM6" i="2"/>
  <c r="IN5" i="2"/>
  <c r="IM10" i="1" l="1"/>
  <c r="IN8" i="5"/>
  <c r="IN33" i="5" s="1"/>
  <c r="IL8" i="4"/>
  <c r="IL32" i="4" s="1"/>
  <c r="IK9" i="1"/>
  <c r="IK16" i="1" s="1"/>
  <c r="IN6" i="2"/>
  <c r="IO5" i="2"/>
  <c r="IP8" i="2"/>
  <c r="IP33" i="2" s="1"/>
  <c r="IO8" i="1"/>
  <c r="IN5" i="1"/>
  <c r="IO4" i="1"/>
  <c r="IN5" i="4"/>
  <c r="IM6" i="4"/>
  <c r="IN5" i="5"/>
  <c r="IM6" i="5"/>
  <c r="IL9" i="1" l="1"/>
  <c r="IL16" i="1" s="1"/>
  <c r="IM8" i="4"/>
  <c r="IM32" i="4" s="1"/>
  <c r="IN10" i="1"/>
  <c r="IO8" i="5"/>
  <c r="IO33" i="5" s="1"/>
  <c r="IO5" i="4"/>
  <c r="IN6" i="4"/>
  <c r="IQ8" i="2"/>
  <c r="IQ33" i="2" s="1"/>
  <c r="IP8" i="1"/>
  <c r="IO5" i="5"/>
  <c r="IN6" i="5"/>
  <c r="IO5" i="1"/>
  <c r="IP4" i="1"/>
  <c r="IO6" i="2"/>
  <c r="IP5" i="2"/>
  <c r="IM9" i="1" l="1"/>
  <c r="IM16" i="1" s="1"/>
  <c r="IN8" i="4"/>
  <c r="IN32" i="4" s="1"/>
  <c r="IO10" i="1"/>
  <c r="IP8" i="5"/>
  <c r="IP33" i="5" s="1"/>
  <c r="IR8" i="2"/>
  <c r="IR33" i="2" s="1"/>
  <c r="IQ8" i="1"/>
  <c r="IQ4" i="1"/>
  <c r="IP5" i="1"/>
  <c r="IQ5" i="2"/>
  <c r="IP6" i="2"/>
  <c r="IP5" i="5"/>
  <c r="IO6" i="5"/>
  <c r="IO6" i="4"/>
  <c r="IP5" i="4"/>
  <c r="IO8" i="4" l="1"/>
  <c r="IO32" i="4" s="1"/>
  <c r="IN9" i="1"/>
  <c r="IN16" i="1" s="1"/>
  <c r="IQ8" i="5"/>
  <c r="IQ33" i="5" s="1"/>
  <c r="IP10" i="1"/>
  <c r="IQ5" i="5"/>
  <c r="IP6" i="5"/>
  <c r="IR5" i="2"/>
  <c r="IQ6" i="2"/>
  <c r="IS8" i="2"/>
  <c r="IS33" i="2" s="1"/>
  <c r="IR8" i="1"/>
  <c r="IP6" i="4"/>
  <c r="IQ5" i="4"/>
  <c r="IR4" i="1"/>
  <c r="IQ5" i="1"/>
  <c r="IR8" i="5" l="1"/>
  <c r="IR33" i="5" s="1"/>
  <c r="IQ10" i="1"/>
  <c r="IP8" i="4"/>
  <c r="IP32" i="4" s="1"/>
  <c r="IO9" i="1"/>
  <c r="IO16" i="1" s="1"/>
  <c r="IR5" i="4"/>
  <c r="IQ6" i="4"/>
  <c r="IR5" i="1"/>
  <c r="IS4" i="1"/>
  <c r="IS5" i="2"/>
  <c r="IR6" i="2"/>
  <c r="IT8" i="2"/>
  <c r="IT33" i="2" s="1"/>
  <c r="IS8" i="1"/>
  <c r="IR5" i="5"/>
  <c r="IQ6" i="5"/>
  <c r="IQ8" i="4" l="1"/>
  <c r="IQ32" i="4" s="1"/>
  <c r="IP9" i="1"/>
  <c r="IP16" i="1" s="1"/>
  <c r="IS8" i="5"/>
  <c r="IS33" i="5" s="1"/>
  <c r="IR10" i="1"/>
  <c r="IU8" i="2"/>
  <c r="IU33" i="2" s="1"/>
  <c r="IT8" i="1"/>
  <c r="IS6" i="2"/>
  <c r="IT5" i="2"/>
  <c r="IS5" i="4"/>
  <c r="IR6" i="4"/>
  <c r="IS5" i="5"/>
  <c r="IR6" i="5"/>
  <c r="IT4" i="1"/>
  <c r="IS5" i="1"/>
  <c r="IT8" i="5" l="1"/>
  <c r="IT33" i="5" s="1"/>
  <c r="IS10" i="1"/>
  <c r="IQ9" i="1"/>
  <c r="IQ16" i="1" s="1"/>
  <c r="IR8" i="4"/>
  <c r="IR32" i="4" s="1"/>
  <c r="IU5" i="2"/>
  <c r="IT6" i="2"/>
  <c r="IU4" i="1"/>
  <c r="IT5" i="1"/>
  <c r="IT5" i="5"/>
  <c r="IS6" i="5"/>
  <c r="IS6" i="4"/>
  <c r="IT5" i="4"/>
  <c r="IV8" i="2"/>
  <c r="IV33" i="2" s="1"/>
  <c r="IU8" i="1"/>
  <c r="IR9" i="1" l="1"/>
  <c r="IR16" i="1" s="1"/>
  <c r="IS8" i="4"/>
  <c r="IS32" i="4" s="1"/>
  <c r="IU8" i="5"/>
  <c r="IU33" i="5" s="1"/>
  <c r="IT10" i="1"/>
  <c r="IT6" i="5"/>
  <c r="IU5" i="5"/>
  <c r="IV5" i="2"/>
  <c r="IU6" i="2"/>
  <c r="IW8" i="2"/>
  <c r="IW33" i="2" s="1"/>
  <c r="IV8" i="1"/>
  <c r="IT6" i="4"/>
  <c r="IU5" i="4"/>
  <c r="IV4" i="1"/>
  <c r="IU5" i="1"/>
  <c r="IS9" i="1" l="1"/>
  <c r="IS16" i="1" s="1"/>
  <c r="IT8" i="4"/>
  <c r="IT32" i="4" s="1"/>
  <c r="IV8" i="5"/>
  <c r="IV33" i="5" s="1"/>
  <c r="IU10" i="1"/>
  <c r="IV5" i="4"/>
  <c r="IU6" i="4"/>
  <c r="IV5" i="5"/>
  <c r="IU6" i="5"/>
  <c r="IV5" i="1"/>
  <c r="IW4" i="1"/>
  <c r="IW5" i="2"/>
  <c r="IV6" i="2"/>
  <c r="IX8" i="2"/>
  <c r="IX33" i="2" s="1"/>
  <c r="IW8" i="1"/>
  <c r="IV10" i="1" l="1"/>
  <c r="IW8" i="5"/>
  <c r="IW33" i="5" s="1"/>
  <c r="IT9" i="1"/>
  <c r="IT16" i="1" s="1"/>
  <c r="IU8" i="4"/>
  <c r="IU32" i="4" s="1"/>
  <c r="IW5" i="5"/>
  <c r="IV6" i="5"/>
  <c r="IY8" i="2"/>
  <c r="IY33" i="2" s="1"/>
  <c r="IX8" i="1"/>
  <c r="IW5" i="1"/>
  <c r="IX4" i="1"/>
  <c r="IW6" i="2"/>
  <c r="IX5" i="2"/>
  <c r="IV6" i="4"/>
  <c r="IW5" i="4"/>
  <c r="IW10" i="1" l="1"/>
  <c r="IX8" i="5"/>
  <c r="IX33" i="5" s="1"/>
  <c r="IV8" i="4"/>
  <c r="IV32" i="4" s="1"/>
  <c r="IU9" i="1"/>
  <c r="IU16" i="1" s="1"/>
  <c r="IZ8" i="2"/>
  <c r="IZ33" i="2" s="1"/>
  <c r="IY8" i="1"/>
  <c r="IY5" i="2"/>
  <c r="IX6" i="2"/>
  <c r="IX5" i="4"/>
  <c r="IW6" i="4"/>
  <c r="IY4" i="1"/>
  <c r="IX5" i="1"/>
  <c r="IX5" i="5"/>
  <c r="IW6" i="5"/>
  <c r="IW8" i="4" l="1"/>
  <c r="IW32" i="4" s="1"/>
  <c r="IV9" i="1"/>
  <c r="IV16" i="1" s="1"/>
  <c r="IY8" i="5"/>
  <c r="IY33" i="5" s="1"/>
  <c r="IX10" i="1"/>
  <c r="IX6" i="5"/>
  <c r="IY5" i="5"/>
  <c r="IY5" i="4"/>
  <c r="IX6" i="4"/>
  <c r="IZ4" i="1"/>
  <c r="IY5" i="1"/>
  <c r="IY6" i="2"/>
  <c r="IZ5" i="2"/>
  <c r="JA8" i="2"/>
  <c r="JA33" i="2" s="1"/>
  <c r="IZ8" i="1"/>
  <c r="IZ8" i="5" l="1"/>
  <c r="IZ33" i="5" s="1"/>
  <c r="IY10" i="1"/>
  <c r="IX8" i="4"/>
  <c r="IX32" i="4" s="1"/>
  <c r="IW9" i="1"/>
  <c r="IW16" i="1" s="1"/>
  <c r="IZ5" i="4"/>
  <c r="IY6" i="4"/>
  <c r="JB8" i="2"/>
  <c r="JB33" i="2" s="1"/>
  <c r="JA8" i="1"/>
  <c r="IZ5" i="1"/>
  <c r="JA4" i="1"/>
  <c r="IZ5" i="5"/>
  <c r="IY6" i="5"/>
  <c r="JA5" i="2"/>
  <c r="IZ6" i="2"/>
  <c r="IX9" i="1" l="1"/>
  <c r="IX16" i="1" s="1"/>
  <c r="IY8" i="4"/>
  <c r="IY32" i="4" s="1"/>
  <c r="IZ10" i="1"/>
  <c r="JA8" i="5"/>
  <c r="JA33" i="5" s="1"/>
  <c r="JB4" i="1"/>
  <c r="JA5" i="1"/>
  <c r="JA6" i="2"/>
  <c r="JB5" i="2"/>
  <c r="IZ6" i="4"/>
  <c r="JA5" i="4"/>
  <c r="JA5" i="5"/>
  <c r="IZ6" i="5"/>
  <c r="JC8" i="2"/>
  <c r="JC33" i="2" s="1"/>
  <c r="JB8" i="1"/>
  <c r="IY9" i="1" l="1"/>
  <c r="IY16" i="1" s="1"/>
  <c r="IZ8" i="4"/>
  <c r="IZ32" i="4" s="1"/>
  <c r="JA10" i="1"/>
  <c r="JB8" i="5"/>
  <c r="JB33" i="5" s="1"/>
  <c r="JC5" i="2"/>
  <c r="JB6" i="2"/>
  <c r="JD8" i="2"/>
  <c r="JD33" i="2" s="1"/>
  <c r="JC8" i="1"/>
  <c r="JA6" i="4"/>
  <c r="JB5" i="4"/>
  <c r="JB5" i="5"/>
  <c r="JA6" i="5"/>
  <c r="JC4" i="1"/>
  <c r="JB5" i="1"/>
  <c r="JC8" i="5" l="1"/>
  <c r="JC33" i="5" s="1"/>
  <c r="JB10" i="1"/>
  <c r="JA8" i="4"/>
  <c r="JA32" i="4" s="1"/>
  <c r="IZ9" i="1"/>
  <c r="IZ16" i="1" s="1"/>
  <c r="JE8" i="2"/>
  <c r="JE33" i="2" s="1"/>
  <c r="JD8" i="1"/>
  <c r="JD4" i="1"/>
  <c r="JC5" i="1"/>
  <c r="JD5" i="2"/>
  <c r="JC6" i="2"/>
  <c r="JC5" i="5"/>
  <c r="JB6" i="5"/>
  <c r="JC5" i="4"/>
  <c r="JB6" i="4"/>
  <c r="JB8" i="4" l="1"/>
  <c r="JB32" i="4" s="1"/>
  <c r="JA9" i="1"/>
  <c r="JA16" i="1" s="1"/>
  <c r="JC10" i="1"/>
  <c r="JD8" i="5"/>
  <c r="JD33" i="5" s="1"/>
  <c r="JD5" i="1"/>
  <c r="JE4" i="1"/>
  <c r="JD5" i="5"/>
  <c r="JC6" i="5"/>
  <c r="JD5" i="4"/>
  <c r="JC6" i="4"/>
  <c r="JD6" i="2"/>
  <c r="JE5" i="2"/>
  <c r="JE8" i="1"/>
  <c r="JF8" i="2"/>
  <c r="JF33" i="2" s="1"/>
  <c r="JD10" i="1" l="1"/>
  <c r="JE8" i="5"/>
  <c r="JE33" i="5" s="1"/>
  <c r="JB9" i="1"/>
  <c r="JB16" i="1" s="1"/>
  <c r="JC8" i="4"/>
  <c r="JC32" i="4" s="1"/>
  <c r="JE5" i="4"/>
  <c r="JD6" i="4"/>
  <c r="JE5" i="1"/>
  <c r="JF4" i="1"/>
  <c r="JG8" i="2"/>
  <c r="JG33" i="2" s="1"/>
  <c r="JF8" i="1"/>
  <c r="JE6" i="2"/>
  <c r="JF5" i="2"/>
  <c r="JE5" i="5"/>
  <c r="JD6" i="5"/>
  <c r="JE10" i="1" l="1"/>
  <c r="JF8" i="5"/>
  <c r="JF33" i="5" s="1"/>
  <c r="JC9" i="1"/>
  <c r="JC16" i="1" s="1"/>
  <c r="JD8" i="4"/>
  <c r="JD32" i="4" s="1"/>
  <c r="JG5" i="2"/>
  <c r="JF6" i="2"/>
  <c r="JF5" i="5"/>
  <c r="JE6" i="5"/>
  <c r="JH8" i="2"/>
  <c r="JH33" i="2" s="1"/>
  <c r="JG8" i="1"/>
  <c r="JE6" i="4"/>
  <c r="JF5" i="4"/>
  <c r="JG4" i="1"/>
  <c r="JF5" i="1"/>
  <c r="JD9" i="1" l="1"/>
  <c r="JD16" i="1" s="1"/>
  <c r="JE8" i="4"/>
  <c r="JE32" i="4" s="1"/>
  <c r="JF10" i="1"/>
  <c r="JG8" i="5"/>
  <c r="JG33" i="5" s="1"/>
  <c r="JH4" i="1"/>
  <c r="JG5" i="1"/>
  <c r="JH8" i="1"/>
  <c r="JI8" i="2"/>
  <c r="JI33" i="2" s="1"/>
  <c r="JG5" i="5"/>
  <c r="JF6" i="5"/>
  <c r="JF6" i="4"/>
  <c r="JG5" i="4"/>
  <c r="JH5" i="2"/>
  <c r="JG6" i="2"/>
  <c r="JH8" i="5" l="1"/>
  <c r="JH33" i="5" s="1"/>
  <c r="JG10" i="1"/>
  <c r="JF8" i="4"/>
  <c r="JF32" i="4" s="1"/>
  <c r="JE9" i="1"/>
  <c r="JE16" i="1" s="1"/>
  <c r="JH6" i="2"/>
  <c r="JI5" i="2"/>
  <c r="JH5" i="5"/>
  <c r="JG6" i="5"/>
  <c r="JH5" i="1"/>
  <c r="JI4" i="1"/>
  <c r="JJ8" i="2"/>
  <c r="JJ33" i="2" s="1"/>
  <c r="JI8" i="1"/>
  <c r="JH5" i="4"/>
  <c r="JG6" i="4"/>
  <c r="JF9" i="1" l="1"/>
  <c r="JF16" i="1" s="1"/>
  <c r="JG8" i="4"/>
  <c r="JG32" i="4" s="1"/>
  <c r="JI8" i="5"/>
  <c r="JI33" i="5" s="1"/>
  <c r="JH10" i="1"/>
  <c r="JI5" i="4"/>
  <c r="JH6" i="4"/>
  <c r="JJ4" i="1"/>
  <c r="JI5" i="1"/>
  <c r="JH6" i="5"/>
  <c r="JI5" i="5"/>
  <c r="JI6" i="2"/>
  <c r="JJ5" i="2"/>
  <c r="JK8" i="2"/>
  <c r="JK33" i="2" s="1"/>
  <c r="JJ8" i="1"/>
  <c r="JI10" i="1" l="1"/>
  <c r="JJ8" i="5"/>
  <c r="JJ33" i="5" s="1"/>
  <c r="JH8" i="4"/>
  <c r="JH32" i="4" s="1"/>
  <c r="JG9" i="1"/>
  <c r="JG16" i="1" s="1"/>
  <c r="JL8" i="2"/>
  <c r="JL33" i="2" s="1"/>
  <c r="JK8" i="1"/>
  <c r="JJ5" i="5"/>
  <c r="JI6" i="5"/>
  <c r="JK5" i="2"/>
  <c r="JJ6" i="2"/>
  <c r="JK4" i="1"/>
  <c r="JJ5" i="1"/>
  <c r="JI6" i="4"/>
  <c r="JJ5" i="4"/>
  <c r="JI8" i="4" l="1"/>
  <c r="JI32" i="4" s="1"/>
  <c r="JH9" i="1"/>
  <c r="JH16" i="1" s="1"/>
  <c r="JK8" i="5"/>
  <c r="JK33" i="5" s="1"/>
  <c r="JJ10" i="1"/>
  <c r="JJ6" i="4"/>
  <c r="JK5" i="4"/>
  <c r="JL4" i="1"/>
  <c r="JK5" i="1"/>
  <c r="JK5" i="5"/>
  <c r="JJ6" i="5"/>
  <c r="JL5" i="2"/>
  <c r="JK6" i="2"/>
  <c r="JM8" i="2"/>
  <c r="JM33" i="2" s="1"/>
  <c r="JL8" i="1"/>
  <c r="JL8" i="5" l="1"/>
  <c r="JL33" i="5" s="1"/>
  <c r="JK10" i="1"/>
  <c r="JI9" i="1"/>
  <c r="JI16" i="1" s="1"/>
  <c r="JJ8" i="4"/>
  <c r="JJ32" i="4" s="1"/>
  <c r="JM5" i="2"/>
  <c r="JL6" i="2"/>
  <c r="JL5" i="5"/>
  <c r="JK6" i="5"/>
  <c r="JL5" i="4"/>
  <c r="JK6" i="4"/>
  <c r="JM8" i="1"/>
  <c r="JN8" i="2"/>
  <c r="JN33" i="2" s="1"/>
  <c r="JL5" i="1"/>
  <c r="JM4" i="1"/>
  <c r="JJ9" i="1" l="1"/>
  <c r="JJ16" i="1" s="1"/>
  <c r="JK8" i="4"/>
  <c r="JK32" i="4" s="1"/>
  <c r="JL10" i="1"/>
  <c r="JM8" i="5"/>
  <c r="JM33" i="5" s="1"/>
  <c r="JM5" i="4"/>
  <c r="JL6" i="4"/>
  <c r="JO8" i="2"/>
  <c r="JO33" i="2" s="1"/>
  <c r="JN8" i="1"/>
  <c r="JM5" i="5"/>
  <c r="JL6" i="5"/>
  <c r="JM5" i="1"/>
  <c r="JN4" i="1"/>
  <c r="JM6" i="2"/>
  <c r="JN5" i="2"/>
  <c r="JK9" i="1" l="1"/>
  <c r="JK16" i="1" s="1"/>
  <c r="JL8" i="4"/>
  <c r="JL32" i="4" s="1"/>
  <c r="JN8" i="5"/>
  <c r="JN33" i="5" s="1"/>
  <c r="JM10" i="1"/>
  <c r="JP8" i="2"/>
  <c r="JP33" i="2" s="1"/>
  <c r="JO8" i="1"/>
  <c r="JO5" i="2"/>
  <c r="JN6" i="2"/>
  <c r="JO4" i="1"/>
  <c r="JN5" i="1"/>
  <c r="JN5" i="5"/>
  <c r="JM6" i="5"/>
  <c r="JN5" i="4"/>
  <c r="JM6" i="4"/>
  <c r="JO8" i="5" l="1"/>
  <c r="JO33" i="5" s="1"/>
  <c r="JN10" i="1"/>
  <c r="JL9" i="1"/>
  <c r="JL16" i="1" s="1"/>
  <c r="JM8" i="4"/>
  <c r="JM32" i="4" s="1"/>
  <c r="JO5" i="5"/>
  <c r="JN6" i="5"/>
  <c r="JP4" i="1"/>
  <c r="JO5" i="1"/>
  <c r="JQ8" i="2"/>
  <c r="JQ33" i="2" s="1"/>
  <c r="JP8" i="1"/>
  <c r="JO5" i="4"/>
  <c r="JN6" i="4"/>
  <c r="JO6" i="2"/>
  <c r="JP5" i="2"/>
  <c r="JM9" i="1" l="1"/>
  <c r="JM16" i="1" s="1"/>
  <c r="JN8" i="4"/>
  <c r="JN32" i="4" s="1"/>
  <c r="JP8" i="5"/>
  <c r="JP33" i="5" s="1"/>
  <c r="JO10" i="1"/>
  <c r="JQ5" i="2"/>
  <c r="JP6" i="2"/>
  <c r="JP5" i="4"/>
  <c r="JO6" i="4"/>
  <c r="JP5" i="1"/>
  <c r="JQ4" i="1"/>
  <c r="JR8" i="2"/>
  <c r="JR33" i="2" s="1"/>
  <c r="JQ8" i="1"/>
  <c r="JP5" i="5"/>
  <c r="JO6" i="5"/>
  <c r="JP10" i="1" l="1"/>
  <c r="JQ8" i="5"/>
  <c r="JQ33" i="5" s="1"/>
  <c r="JN9" i="1"/>
  <c r="JN16" i="1" s="1"/>
  <c r="JO8" i="4"/>
  <c r="JO32" i="4" s="1"/>
  <c r="JQ5" i="4"/>
  <c r="JP6" i="4"/>
  <c r="JS8" i="2"/>
  <c r="JS33" i="2" s="1"/>
  <c r="JR8" i="1"/>
  <c r="JR4" i="1"/>
  <c r="JQ5" i="1"/>
  <c r="JQ5" i="5"/>
  <c r="JP6" i="5"/>
  <c r="JQ6" i="2"/>
  <c r="JR5" i="2"/>
  <c r="JO9" i="1" l="1"/>
  <c r="JO16" i="1" s="1"/>
  <c r="JP8" i="4"/>
  <c r="JP32" i="4" s="1"/>
  <c r="JQ10" i="1"/>
  <c r="JR8" i="5"/>
  <c r="JR33" i="5" s="1"/>
  <c r="JQ6" i="4"/>
  <c r="JR5" i="4"/>
  <c r="JR5" i="5"/>
  <c r="JQ6" i="5"/>
  <c r="JT8" i="2"/>
  <c r="JT33" i="2" s="1"/>
  <c r="JS8" i="1"/>
  <c r="JS4" i="1"/>
  <c r="JR5" i="1"/>
  <c r="JS5" i="2"/>
  <c r="JR6" i="2"/>
  <c r="JS8" i="5" l="1"/>
  <c r="JS33" i="5" s="1"/>
  <c r="JR10" i="1"/>
  <c r="JQ8" i="4"/>
  <c r="JQ32" i="4" s="1"/>
  <c r="JP9" i="1"/>
  <c r="JP16" i="1" s="1"/>
  <c r="JT4" i="1"/>
  <c r="JS5" i="1"/>
  <c r="JS5" i="5"/>
  <c r="JR6" i="5"/>
  <c r="JS5" i="4"/>
  <c r="JR6" i="4"/>
  <c r="JS6" i="2"/>
  <c r="JT5" i="2"/>
  <c r="JU8" i="2"/>
  <c r="JU33" i="2" s="1"/>
  <c r="JT8" i="1"/>
  <c r="JR8" i="4" l="1"/>
  <c r="JR32" i="4" s="1"/>
  <c r="JQ9" i="1"/>
  <c r="JQ16" i="1" s="1"/>
  <c r="JS10" i="1"/>
  <c r="JT8" i="5"/>
  <c r="JT33" i="5" s="1"/>
  <c r="JV8" i="2"/>
  <c r="JV33" i="2" s="1"/>
  <c r="JU8" i="1"/>
  <c r="JT5" i="4"/>
  <c r="JS6" i="4"/>
  <c r="JT6" i="2"/>
  <c r="JU5" i="2"/>
  <c r="JT5" i="1"/>
  <c r="JU4" i="1"/>
  <c r="JT5" i="5"/>
  <c r="JS6" i="5"/>
  <c r="JU8" i="5" l="1"/>
  <c r="JU33" i="5" s="1"/>
  <c r="JT10" i="1"/>
  <c r="JS8" i="4"/>
  <c r="JS32" i="4" s="1"/>
  <c r="JR9" i="1"/>
  <c r="JR16" i="1" s="1"/>
  <c r="JU5" i="1"/>
  <c r="JV4" i="1"/>
  <c r="JU5" i="4"/>
  <c r="JT6" i="4"/>
  <c r="JU5" i="5"/>
  <c r="JT6" i="5"/>
  <c r="JU6" i="2"/>
  <c r="JV5" i="2"/>
  <c r="JW8" i="2"/>
  <c r="JW33" i="2" s="1"/>
  <c r="JV8" i="1"/>
  <c r="JT8" i="4" l="1"/>
  <c r="JT32" i="4" s="1"/>
  <c r="JS9" i="1"/>
  <c r="JS16" i="1" s="1"/>
  <c r="JV8" i="5"/>
  <c r="JV33" i="5" s="1"/>
  <c r="JU10" i="1"/>
  <c r="JX8" i="2"/>
  <c r="JX33" i="2" s="1"/>
  <c r="JY8" i="2" s="1"/>
  <c r="JY33" i="2" s="1"/>
  <c r="JZ8" i="2" s="1"/>
  <c r="JZ33" i="2" s="1"/>
  <c r="KA8" i="2" s="1"/>
  <c r="KA33" i="2" s="1"/>
  <c r="KB8" i="2" s="1"/>
  <c r="KB33" i="2" s="1"/>
  <c r="KC8" i="2" s="1"/>
  <c r="KC33" i="2" s="1"/>
  <c r="KD8" i="2" s="1"/>
  <c r="KD33" i="2" s="1"/>
  <c r="KE8" i="2" s="1"/>
  <c r="KE33" i="2" s="1"/>
  <c r="JW8" i="1"/>
  <c r="JW4" i="1"/>
  <c r="JW5" i="1" s="1"/>
  <c r="JV5" i="1"/>
  <c r="JV5" i="5"/>
  <c r="JU6" i="5"/>
  <c r="JW5" i="2"/>
  <c r="JV6" i="2"/>
  <c r="JU6" i="4"/>
  <c r="JV5" i="4"/>
  <c r="JV10" i="1" l="1"/>
  <c r="JW8" i="5"/>
  <c r="JW33" i="5" s="1"/>
  <c r="JU8" i="4"/>
  <c r="JU32" i="4" s="1"/>
  <c r="JT9" i="1"/>
  <c r="JT16" i="1" s="1"/>
  <c r="JX5" i="2"/>
  <c r="JW6" i="2"/>
  <c r="JV6" i="4"/>
  <c r="JW5" i="4"/>
  <c r="JV6" i="5"/>
  <c r="JW5" i="5"/>
  <c r="JU9" i="1" l="1"/>
  <c r="JU16" i="1" s="1"/>
  <c r="JV8" i="4"/>
  <c r="JV32" i="4" s="1"/>
  <c r="JW10" i="1"/>
  <c r="JX8" i="5"/>
  <c r="JX33" i="5" s="1"/>
  <c r="JX5" i="4"/>
  <c r="JW6" i="4"/>
  <c r="JX5" i="5"/>
  <c r="JW6" i="5"/>
  <c r="JY5" i="2"/>
  <c r="JX6" i="2"/>
  <c r="JY8" i="5" l="1"/>
  <c r="JY33" i="5" s="1"/>
  <c r="JX10" i="1"/>
  <c r="JV9" i="1"/>
  <c r="JV16" i="1" s="1"/>
  <c r="JW8" i="4"/>
  <c r="JW32" i="4" s="1"/>
  <c r="JY5" i="5"/>
  <c r="JX6" i="5"/>
  <c r="JY6" i="2"/>
  <c r="JZ5" i="2"/>
  <c r="JY5" i="4"/>
  <c r="JX6" i="4"/>
  <c r="JZ8" i="5" l="1"/>
  <c r="JZ33" i="5" s="1"/>
  <c r="JY10" i="1"/>
  <c r="JX8" i="4"/>
  <c r="JX32" i="4" s="1"/>
  <c r="JW9" i="1"/>
  <c r="JW16" i="1" s="1"/>
  <c r="KA5" i="2"/>
  <c r="JZ6" i="2"/>
  <c r="JY6" i="4"/>
  <c r="JZ5" i="4"/>
  <c r="JZ5" i="5"/>
  <c r="JY6" i="5"/>
  <c r="JY8" i="4" l="1"/>
  <c r="JY32" i="4" s="1"/>
  <c r="JX9" i="1"/>
  <c r="JX16" i="1" s="1"/>
  <c r="KA8" i="5"/>
  <c r="KA33" i="5" s="1"/>
  <c r="JZ10" i="1"/>
  <c r="JZ6" i="5"/>
  <c r="KA5" i="5"/>
  <c r="JZ6" i="4"/>
  <c r="KA5" i="4"/>
  <c r="KB5" i="2"/>
  <c r="KA6" i="2"/>
  <c r="KB8" i="5" l="1"/>
  <c r="KB33" i="5" s="1"/>
  <c r="KA10" i="1"/>
  <c r="JZ8" i="4"/>
  <c r="JZ32" i="4" s="1"/>
  <c r="JY9" i="1"/>
  <c r="JY16" i="1" s="1"/>
  <c r="KC5" i="2"/>
  <c r="KB6" i="2"/>
  <c r="KB5" i="4"/>
  <c r="KA6" i="4"/>
  <c r="KB5" i="5"/>
  <c r="KA6" i="5"/>
  <c r="KA8" i="4" l="1"/>
  <c r="KA32" i="4" s="1"/>
  <c r="JZ9" i="1"/>
  <c r="JZ16" i="1" s="1"/>
  <c r="KC8" i="5"/>
  <c r="KC33" i="5" s="1"/>
  <c r="KB10" i="1"/>
  <c r="KC5" i="5"/>
  <c r="KB6" i="5"/>
  <c r="KC6" i="2"/>
  <c r="KD5" i="2"/>
  <c r="KB6" i="4"/>
  <c r="KC5" i="4"/>
  <c r="KD8" i="5" l="1"/>
  <c r="KD33" i="5" s="1"/>
  <c r="KC10" i="1"/>
  <c r="KB8" i="4"/>
  <c r="KB32" i="4" s="1"/>
  <c r="KA9" i="1"/>
  <c r="KA16" i="1" s="1"/>
  <c r="KE5" i="2"/>
  <c r="KE6" i="2" s="1"/>
  <c r="KD6" i="2"/>
  <c r="KD5" i="4"/>
  <c r="KC6" i="4"/>
  <c r="KD5" i="5"/>
  <c r="KC6" i="5"/>
  <c r="KC8" i="4" l="1"/>
  <c r="KC32" i="4" s="1"/>
  <c r="KB9" i="1"/>
  <c r="KB16" i="1" s="1"/>
  <c r="KE8" i="5"/>
  <c r="KE33" i="5" s="1"/>
  <c r="KD10" i="1"/>
  <c r="KE5" i="4"/>
  <c r="KD6" i="4"/>
  <c r="KE5" i="5"/>
  <c r="KD6" i="5"/>
  <c r="KF8" i="5" l="1"/>
  <c r="KF33" i="5" s="1"/>
  <c r="KE10" i="1"/>
  <c r="KD8" i="4"/>
  <c r="KD32" i="4" s="1"/>
  <c r="KC9" i="1"/>
  <c r="KC16" i="1" s="1"/>
  <c r="KF5" i="5"/>
  <c r="KE6" i="5"/>
  <c r="KF5" i="4"/>
  <c r="KE6" i="4"/>
  <c r="KE8" i="4" l="1"/>
  <c r="KE32" i="4" s="1"/>
  <c r="KD9" i="1"/>
  <c r="KD16" i="1" s="1"/>
  <c r="KG8" i="5"/>
  <c r="KG33" i="5" s="1"/>
  <c r="KF10" i="1"/>
  <c r="KG5" i="4"/>
  <c r="KF6" i="4"/>
  <c r="KG5" i="5"/>
  <c r="KF6" i="5"/>
  <c r="KH8" i="5" l="1"/>
  <c r="KH33" i="5" s="1"/>
  <c r="KG10" i="1"/>
  <c r="KF8" i="4"/>
  <c r="KF32" i="4" s="1"/>
  <c r="KE9" i="1"/>
  <c r="KE16" i="1" s="1"/>
  <c r="KH5" i="5"/>
  <c r="KG6" i="5"/>
  <c r="KG6" i="4"/>
  <c r="KH5" i="4"/>
  <c r="KG8" i="4" l="1"/>
  <c r="KG32" i="4" s="1"/>
  <c r="KF9" i="1"/>
  <c r="KF16" i="1" s="1"/>
  <c r="KI8" i="5"/>
  <c r="KI33" i="5" s="1"/>
  <c r="KH10" i="1"/>
  <c r="KI5" i="4"/>
  <c r="KH6" i="4"/>
  <c r="KI5" i="5"/>
  <c r="KH6" i="5"/>
  <c r="KJ8" i="5" l="1"/>
  <c r="KJ33" i="5" s="1"/>
  <c r="KI10" i="1"/>
  <c r="KH8" i="4"/>
  <c r="KH32" i="4" s="1"/>
  <c r="KG9" i="1"/>
  <c r="KG16" i="1" s="1"/>
  <c r="KJ5" i="5"/>
  <c r="KI6" i="5"/>
  <c r="KJ5" i="4"/>
  <c r="KI6" i="4"/>
  <c r="KI8" i="4" l="1"/>
  <c r="KI32" i="4" s="1"/>
  <c r="KH9" i="1"/>
  <c r="KH16" i="1" s="1"/>
  <c r="KK8" i="5"/>
  <c r="KK33" i="5" s="1"/>
  <c r="KJ10" i="1"/>
  <c r="KJ6" i="5"/>
  <c r="KK5" i="5"/>
  <c r="KK5" i="4"/>
  <c r="KJ6" i="4"/>
  <c r="KL8" i="5" l="1"/>
  <c r="KL33" i="5" s="1"/>
  <c r="KK10" i="1"/>
  <c r="KJ8" i="4"/>
  <c r="KJ32" i="4" s="1"/>
  <c r="KI9" i="1"/>
  <c r="KI16" i="1" s="1"/>
  <c r="KK6" i="4"/>
  <c r="KL5" i="4"/>
  <c r="KL5" i="5"/>
  <c r="KK6" i="5"/>
  <c r="KK8" i="4" l="1"/>
  <c r="KK32" i="4" s="1"/>
  <c r="KJ9" i="1"/>
  <c r="KJ16" i="1" s="1"/>
  <c r="KM8" i="5"/>
  <c r="KM33" i="5" s="1"/>
  <c r="KL10" i="1"/>
  <c r="KL6" i="4"/>
  <c r="KM5" i="4"/>
  <c r="KM5" i="5"/>
  <c r="KL6" i="5"/>
  <c r="KN8" i="5" l="1"/>
  <c r="KN33" i="5" s="1"/>
  <c r="KM10" i="1"/>
  <c r="KL8" i="4"/>
  <c r="KL32" i="4" s="1"/>
  <c r="KK9" i="1"/>
  <c r="KK16" i="1" s="1"/>
  <c r="KN5" i="5"/>
  <c r="KM6" i="5"/>
  <c r="KN5" i="4"/>
  <c r="KM6" i="4"/>
  <c r="KM8" i="4" l="1"/>
  <c r="KM32" i="4" s="1"/>
  <c r="KL9" i="1"/>
  <c r="KL16" i="1" s="1"/>
  <c r="KO8" i="5"/>
  <c r="KO33" i="5" s="1"/>
  <c r="KN10" i="1"/>
  <c r="KO5" i="4"/>
  <c r="KN6" i="4"/>
  <c r="KO5" i="5"/>
  <c r="KN6" i="5"/>
  <c r="KP8" i="5" l="1"/>
  <c r="KP33" i="5" s="1"/>
  <c r="KO10" i="1"/>
  <c r="KN8" i="4"/>
  <c r="KN32" i="4" s="1"/>
  <c r="KM9" i="1"/>
  <c r="KM16" i="1" s="1"/>
  <c r="KO6" i="4"/>
  <c r="KP5" i="4"/>
  <c r="KP5" i="5"/>
  <c r="KO6" i="5"/>
  <c r="KO8" i="4" l="1"/>
  <c r="KO32" i="4" s="1"/>
  <c r="KN9" i="1"/>
  <c r="KN16" i="1" s="1"/>
  <c r="KQ8" i="5"/>
  <c r="KQ33" i="5" s="1"/>
  <c r="KP10" i="1"/>
  <c r="KQ5" i="5"/>
  <c r="KP6" i="5"/>
  <c r="KP6" i="4"/>
  <c r="KQ5" i="4"/>
  <c r="KR8" i="5" l="1"/>
  <c r="KR33" i="5" s="1"/>
  <c r="KQ10" i="1"/>
  <c r="KP8" i="4"/>
  <c r="KP32" i="4" s="1"/>
  <c r="KO9" i="1"/>
  <c r="KO16" i="1" s="1"/>
  <c r="KR5" i="5"/>
  <c r="KQ6" i="5"/>
  <c r="KR5" i="4"/>
  <c r="KQ6" i="4"/>
  <c r="KQ8" i="4" l="1"/>
  <c r="KQ32" i="4" s="1"/>
  <c r="KP9" i="1"/>
  <c r="KP16" i="1" s="1"/>
  <c r="KS8" i="5"/>
  <c r="KS33" i="5" s="1"/>
  <c r="KR10" i="1"/>
  <c r="KS5" i="4"/>
  <c r="KR6" i="4"/>
  <c r="KS5" i="5"/>
  <c r="KR6" i="5"/>
  <c r="KT8" i="5" l="1"/>
  <c r="KT33" i="5" s="1"/>
  <c r="KS10" i="1"/>
  <c r="KR8" i="4"/>
  <c r="KR32" i="4" s="1"/>
  <c r="KQ9" i="1"/>
  <c r="KQ16" i="1" s="1"/>
  <c r="KT5" i="4"/>
  <c r="KS6" i="4"/>
  <c r="KT5" i="5"/>
  <c r="KS6" i="5"/>
  <c r="KS8" i="4" l="1"/>
  <c r="KS32" i="4" s="1"/>
  <c r="KR9" i="1"/>
  <c r="KR16" i="1" s="1"/>
  <c r="KU8" i="5"/>
  <c r="KU33" i="5" s="1"/>
  <c r="KT10" i="1"/>
  <c r="KU5" i="5"/>
  <c r="KT6" i="5"/>
  <c r="KU5" i="4"/>
  <c r="KT6" i="4"/>
  <c r="KV8" i="5" l="1"/>
  <c r="KV33" i="5" s="1"/>
  <c r="KU10" i="1"/>
  <c r="KT8" i="4"/>
  <c r="KT32" i="4" s="1"/>
  <c r="KS9" i="1"/>
  <c r="KS16" i="1" s="1"/>
  <c r="KV5" i="5"/>
  <c r="KU6" i="5"/>
  <c r="KV5" i="4"/>
  <c r="KU6" i="4"/>
  <c r="KU8" i="4" l="1"/>
  <c r="KU32" i="4" s="1"/>
  <c r="KT9" i="1"/>
  <c r="KT16" i="1" s="1"/>
  <c r="KW8" i="5"/>
  <c r="KW33" i="5" s="1"/>
  <c r="KV10" i="1"/>
  <c r="KW5" i="4"/>
  <c r="KV6" i="4"/>
  <c r="KW5" i="5"/>
  <c r="KV6" i="5"/>
  <c r="KX8" i="5" l="1"/>
  <c r="KX33" i="5" s="1"/>
  <c r="KW10" i="1"/>
  <c r="KV8" i="4"/>
  <c r="KV32" i="4" s="1"/>
  <c r="KU9" i="1"/>
  <c r="KU16" i="1" s="1"/>
  <c r="KW6" i="4"/>
  <c r="KX5" i="4"/>
  <c r="KX5" i="5"/>
  <c r="KW6" i="5"/>
  <c r="KW8" i="4" l="1"/>
  <c r="KW32" i="4" s="1"/>
  <c r="KV9" i="1"/>
  <c r="KV16" i="1" s="1"/>
  <c r="KY8" i="5"/>
  <c r="KY33" i="5" s="1"/>
  <c r="KX10" i="1"/>
  <c r="KY5" i="4"/>
  <c r="KX6" i="4"/>
  <c r="KY5" i="5"/>
  <c r="KX6" i="5"/>
  <c r="KZ8" i="5" l="1"/>
  <c r="KZ33" i="5" s="1"/>
  <c r="KY10" i="1"/>
  <c r="KX8" i="4"/>
  <c r="KX32" i="4" s="1"/>
  <c r="KW9" i="1"/>
  <c r="KW16" i="1" s="1"/>
  <c r="KZ5" i="4"/>
  <c r="KY6" i="4"/>
  <c r="KZ5" i="5"/>
  <c r="KY6" i="5"/>
  <c r="KY8" i="4" l="1"/>
  <c r="KY32" i="4" s="1"/>
  <c r="KX9" i="1"/>
  <c r="KX16" i="1" s="1"/>
  <c r="LA8" i="5"/>
  <c r="LA33" i="5" s="1"/>
  <c r="LB8" i="5" s="1"/>
  <c r="LB33" i="5" s="1"/>
  <c r="LC8" i="5" s="1"/>
  <c r="LC33" i="5" s="1"/>
  <c r="LD8" i="5" s="1"/>
  <c r="LD33" i="5" s="1"/>
  <c r="LE8" i="5" s="1"/>
  <c r="LE33" i="5" s="1"/>
  <c r="LF8" i="5" s="1"/>
  <c r="LF33" i="5" s="1"/>
  <c r="LG8" i="5" s="1"/>
  <c r="LG33" i="5" s="1"/>
  <c r="LH8" i="5" s="1"/>
  <c r="LH33" i="5" s="1"/>
  <c r="LI8" i="5" s="1"/>
  <c r="LI33" i="5" s="1"/>
  <c r="LJ8" i="5" s="1"/>
  <c r="LJ33" i="5" s="1"/>
  <c r="LK8" i="5" s="1"/>
  <c r="LK33" i="5" s="1"/>
  <c r="LL8" i="5" s="1"/>
  <c r="LL33" i="5" s="1"/>
  <c r="KZ10" i="1"/>
  <c r="LA5" i="5"/>
  <c r="KZ6" i="5"/>
  <c r="LA5" i="4"/>
  <c r="KZ6" i="4"/>
  <c r="KZ8" i="4" l="1"/>
  <c r="KZ32" i="4" s="1"/>
  <c r="KY9" i="1"/>
  <c r="KY16" i="1" s="1"/>
  <c r="LB5" i="5"/>
  <c r="LA6" i="5"/>
  <c r="LA6" i="4"/>
  <c r="LB5" i="4"/>
  <c r="LA8" i="4" l="1"/>
  <c r="LA32" i="4" s="1"/>
  <c r="LB8" i="4" s="1"/>
  <c r="LB32" i="4" s="1"/>
  <c r="LC8" i="4" s="1"/>
  <c r="LC32" i="4" s="1"/>
  <c r="LD8" i="4" s="1"/>
  <c r="LD32" i="4" s="1"/>
  <c r="LE8" i="4" s="1"/>
  <c r="LE32" i="4" s="1"/>
  <c r="LF8" i="4" s="1"/>
  <c r="LF32" i="4" s="1"/>
  <c r="LG8" i="4" s="1"/>
  <c r="LG32" i="4" s="1"/>
  <c r="LH8" i="4" s="1"/>
  <c r="LH32" i="4" s="1"/>
  <c r="LI8" i="4" s="1"/>
  <c r="LI32" i="4" s="1"/>
  <c r="LJ8" i="4" s="1"/>
  <c r="LJ32" i="4" s="1"/>
  <c r="LK8" i="4" s="1"/>
  <c r="LK32" i="4" s="1"/>
  <c r="LL8" i="4" s="1"/>
  <c r="LL32" i="4" s="1"/>
  <c r="LM8" i="4" s="1"/>
  <c r="LM32" i="4" s="1"/>
  <c r="LN8" i="4" s="1"/>
  <c r="LN32" i="4" s="1"/>
  <c r="LO8" i="4" s="1"/>
  <c r="LO32" i="4" s="1"/>
  <c r="LP8" i="4" s="1"/>
  <c r="LP32" i="4" s="1"/>
  <c r="LQ8" i="4" s="1"/>
  <c r="LQ32" i="4" s="1"/>
  <c r="LR8" i="4" s="1"/>
  <c r="LR32" i="4" s="1"/>
  <c r="LS8" i="4" s="1"/>
  <c r="LS32" i="4" s="1"/>
  <c r="LT8" i="4" s="1"/>
  <c r="LT32" i="4" s="1"/>
  <c r="LU8" i="4" s="1"/>
  <c r="LU32" i="4" s="1"/>
  <c r="LV8" i="4" s="1"/>
  <c r="LV32" i="4" s="1"/>
  <c r="LW8" i="4" s="1"/>
  <c r="LW32" i="4" s="1"/>
  <c r="LX8" i="4" s="1"/>
  <c r="LX32" i="4" s="1"/>
  <c r="LY8" i="4" s="1"/>
  <c r="LY32" i="4" s="1"/>
  <c r="LZ8" i="4" s="1"/>
  <c r="LZ32" i="4" s="1"/>
  <c r="MA8" i="4" s="1"/>
  <c r="MA32" i="4" s="1"/>
  <c r="MB8" i="4" s="1"/>
  <c r="MB32" i="4" s="1"/>
  <c r="MC8" i="4" s="1"/>
  <c r="MC32" i="4" s="1"/>
  <c r="MD8" i="4" s="1"/>
  <c r="MD32" i="4" s="1"/>
  <c r="ME8" i="4" s="1"/>
  <c r="ME32" i="4" s="1"/>
  <c r="MF8" i="4" s="1"/>
  <c r="MF32" i="4" s="1"/>
  <c r="MG8" i="4" s="1"/>
  <c r="MG32" i="4" s="1"/>
  <c r="MH8" i="4" s="1"/>
  <c r="MH32" i="4" s="1"/>
  <c r="MI8" i="4" s="1"/>
  <c r="MI32" i="4" s="1"/>
  <c r="MJ8" i="4" s="1"/>
  <c r="MJ32" i="4" s="1"/>
  <c r="MK8" i="4" s="1"/>
  <c r="MK32" i="4" s="1"/>
  <c r="ML8" i="4" s="1"/>
  <c r="ML32" i="4" s="1"/>
  <c r="MM8" i="4" s="1"/>
  <c r="MM32" i="4" s="1"/>
  <c r="MN8" i="4" s="1"/>
  <c r="MN32" i="4" s="1"/>
  <c r="MO8" i="4" s="1"/>
  <c r="MO32" i="4" s="1"/>
  <c r="MP8" i="4" s="1"/>
  <c r="MP32" i="4" s="1"/>
  <c r="KZ9" i="1"/>
  <c r="KZ16" i="1" s="1"/>
  <c r="LB6" i="5"/>
  <c r="LC5" i="5"/>
  <c r="LB6" i="4"/>
  <c r="LC5" i="4"/>
  <c r="LD5" i="4" l="1"/>
  <c r="LC6" i="4"/>
  <c r="LD5" i="5"/>
  <c r="LC6" i="5"/>
  <c r="LE5" i="5" l="1"/>
  <c r="LD6" i="5"/>
  <c r="LE5" i="4"/>
  <c r="LD6" i="4"/>
  <c r="LE6" i="4" l="1"/>
  <c r="LF5" i="4"/>
  <c r="LF5" i="5"/>
  <c r="LE6" i="5"/>
  <c r="LG5" i="5" l="1"/>
  <c r="LF6" i="5"/>
  <c r="LF6" i="4"/>
  <c r="LG5" i="4"/>
  <c r="LH5" i="4" l="1"/>
  <c r="LG6" i="4"/>
  <c r="LH5" i="5"/>
  <c r="LG6" i="5"/>
  <c r="LI5" i="5" l="1"/>
  <c r="LH6" i="5"/>
  <c r="LH6" i="4"/>
  <c r="LI5" i="4"/>
  <c r="LJ5" i="5" l="1"/>
  <c r="LI6" i="5"/>
  <c r="LJ5" i="4"/>
  <c r="LI6" i="4"/>
  <c r="LK5" i="4" l="1"/>
  <c r="LJ6" i="4"/>
  <c r="LK5" i="5"/>
  <c r="LJ6" i="5"/>
  <c r="LL5" i="4" l="1"/>
  <c r="LK6" i="4"/>
  <c r="LL5" i="5"/>
  <c r="LL6" i="5" s="1"/>
  <c r="LK6" i="5"/>
  <c r="LL6" i="4" l="1"/>
  <c r="LM5" i="4"/>
  <c r="LM6" i="4" l="1"/>
  <c r="LN5" i="4"/>
  <c r="LO5" i="4" l="1"/>
  <c r="LN6" i="4"/>
  <c r="LP5" i="4" l="1"/>
  <c r="LO6" i="4"/>
  <c r="LQ5" i="4" l="1"/>
  <c r="LP6" i="4"/>
  <c r="LQ6" i="4" l="1"/>
  <c r="LR5" i="4"/>
  <c r="LR6" i="4" l="1"/>
  <c r="LS5" i="4"/>
  <c r="LT5" i="4" l="1"/>
  <c r="LS6" i="4"/>
  <c r="LU5" i="4" l="1"/>
  <c r="LT6" i="4"/>
  <c r="LU6" i="4" l="1"/>
  <c r="LV5" i="4"/>
  <c r="LV6" i="4" l="1"/>
  <c r="LW5" i="4"/>
  <c r="LX5" i="4" l="1"/>
  <c r="LW6" i="4"/>
  <c r="LY5" i="4" l="1"/>
  <c r="LX6" i="4"/>
  <c r="LZ5" i="4" l="1"/>
  <c r="LY6" i="4"/>
  <c r="MA5" i="4" l="1"/>
  <c r="LZ6" i="4"/>
  <c r="MB5" i="4" l="1"/>
  <c r="MA6" i="4"/>
  <c r="MC5" i="4" l="1"/>
  <c r="MB6" i="4"/>
  <c r="MC6" i="4" l="1"/>
  <c r="MD5" i="4"/>
  <c r="ME5" i="4" l="1"/>
  <c r="MD6" i="4"/>
  <c r="MF5" i="4" l="1"/>
  <c r="ME6" i="4"/>
  <c r="MG5" i="4" l="1"/>
  <c r="MF6" i="4"/>
  <c r="MG6" i="4" l="1"/>
  <c r="MH5" i="4"/>
  <c r="MH6" i="4" l="1"/>
  <c r="MI5" i="4"/>
  <c r="MJ5" i="4" l="1"/>
  <c r="MI6" i="4"/>
  <c r="MK5" i="4" l="1"/>
  <c r="MJ6" i="4"/>
  <c r="MK6" i="4" l="1"/>
  <c r="ML5" i="4"/>
  <c r="ML6" i="4" l="1"/>
  <c r="MM5" i="4"/>
  <c r="MN5" i="4" l="1"/>
  <c r="MM6" i="4"/>
  <c r="MN6" i="4" l="1"/>
  <c r="MO5" i="4"/>
  <c r="MP5" i="4" l="1"/>
  <c r="MP6" i="4" s="1"/>
  <c r="MO6" i="4"/>
</calcChain>
</file>

<file path=xl/comments1.xml><?xml version="1.0" encoding="utf-8"?>
<comments xmlns="http://schemas.openxmlformats.org/spreadsheetml/2006/main">
  <authors>
    <author>Danise Yam</author>
  </authors>
  <commentList>
    <comment ref="CZ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included $4m to CBC</t>
        </r>
      </text>
    </comment>
    <comment ref="DG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$1m to TBWA
</t>
        </r>
      </text>
    </comment>
    <comment ref="DN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$896K - TBWA</t>
        </r>
      </text>
    </comment>
    <comment ref="DO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$1.1m for BSF</t>
        </r>
      </text>
    </comment>
    <comment ref="DR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TBWA $765K + Rent $500K</t>
        </r>
      </text>
    </comment>
    <comment ref="DX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$810 - BSF</t>
        </r>
      </text>
    </comment>
    <comment ref="EC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$1.2M TBWA
$656K Directors fee</t>
        </r>
      </text>
    </comment>
    <comment ref="FA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TBWA $785k
BMR $464K
Hines $281K
Total $1.5m
</t>
        </r>
      </text>
    </comment>
    <comment ref="FN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$600K Capgemini
$600K rent</t>
        </r>
      </text>
    </comment>
    <comment ref="FO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$2.3M BSF</t>
        </r>
      </text>
    </comment>
    <comment ref="GS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$1,185K - the Core group
$5,889K - XL construction</t>
        </r>
      </text>
    </comment>
    <comment ref="GY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$2,097K The Core Group</t>
        </r>
      </text>
    </comment>
    <comment ref="GZ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two weeks check run</t>
        </r>
      </text>
    </comment>
    <comment ref="HB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$951K XL</t>
        </r>
      </text>
    </comment>
    <comment ref="HR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$1M - rent 1701 and NW</t>
        </r>
      </text>
    </comment>
    <comment ref="HT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XL - $1M
Channing - $250K
AMEX - monthly $500K</t>
        </r>
      </text>
    </comment>
    <comment ref="HV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$1.1 The Core
$800K XL</t>
        </r>
      </text>
    </comment>
    <comment ref="HX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$2.2M BSF for 2014</t>
        </r>
      </text>
    </comment>
    <comment ref="IB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$2.7M XL</t>
        </r>
      </text>
    </comment>
    <comment ref="IE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$1.2M rents</t>
        </r>
      </text>
    </comment>
    <comment ref="IF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$3.2M XL Construction
$1.3M Horizon media</t>
        </r>
      </text>
    </comment>
    <comment ref="IO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$2.5M XL
533K Arnold and porter</t>
        </r>
      </text>
    </comment>
    <comment ref="IR20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$1.1M - Siemen, 
$600K - Tecan, 
$1.2M - rent</t>
        </r>
      </text>
    </comment>
    <comment ref="AC26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CBC</t>
        </r>
      </text>
    </comment>
    <comment ref="AH26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Safeway</t>
        </r>
      </text>
    </comment>
    <comment ref="AO26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BCBS Wyoming</t>
        </r>
      </text>
    </comment>
    <comment ref="HT26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BCBS WYM</t>
        </r>
      </text>
    </comment>
    <comment ref="DY27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Peers Venture</t>
        </r>
      </text>
    </comment>
    <comment ref="EF27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dick Kovacecivh</t>
        </r>
      </text>
    </comment>
    <comment ref="IE27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DLL (profit sharing trust and DLL/Sarah Trust</t>
        </r>
      </text>
    </comment>
    <comment ref="IF27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DLL Group</t>
        </r>
      </text>
    </comment>
    <comment ref="IG27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Marc T</t>
        </r>
      </text>
    </comment>
  </commentList>
</comments>
</file>

<file path=xl/comments2.xml><?xml version="1.0" encoding="utf-8"?>
<comments xmlns="http://schemas.openxmlformats.org/spreadsheetml/2006/main">
  <authors>
    <author>Danise Yam</author>
  </authors>
  <commentList>
    <comment ref="BH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$1.45m for Mazak 20% deposit
</t>
        </r>
      </text>
    </comment>
    <comment ref="DG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$1m to TBWA</t>
        </r>
      </text>
    </comment>
    <comment ref="DR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TBWA $765K + Rent $500K
</t>
        </r>
      </text>
    </comment>
    <comment ref="FW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include rent</t>
        </r>
      </text>
    </comment>
    <comment ref="FY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$292K for microsoft</t>
        </r>
      </text>
    </comment>
    <comment ref="GA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$561k - rent</t>
        </r>
      </text>
    </comment>
    <comment ref="GB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$281K - XL construction</t>
        </r>
      </text>
    </comment>
    <comment ref="GC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$750K director's fee</t>
        </r>
      </text>
    </comment>
    <comment ref="GD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$400K Tecan multiple invoices
$150K bill Perry</t>
        </r>
      </text>
    </comment>
    <comment ref="GF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$700K rents</t>
        </r>
      </text>
    </comment>
    <comment ref="GG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$321K XL, $212K WSGR </t>
        </r>
      </text>
    </comment>
    <comment ref="GH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$272K The Core Group
$238K Roche
$192K FANUC</t>
        </r>
      </text>
    </comment>
    <comment ref="GI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$219K - dtank (1701 furnitures)
$300K - property tax
$378K - AMEX bill
$120K - Makino</t>
        </r>
      </text>
    </comment>
    <comment ref="GJ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1.2M - XL construction
0.5M - Rent
185K - Hamilton robot
143K Tomtec
121k Bruker Nano (high resolution surface profiling and analysis)</t>
        </r>
      </text>
    </comment>
    <comment ref="GK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$865K - the core Group
$252K - Channing</t>
        </r>
      </text>
    </comment>
    <comment ref="GM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$600K GSR</t>
        </r>
      </text>
    </comment>
    <comment ref="GN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$826K - Moxie picture shooting
$650K - Rent</t>
        </r>
      </text>
    </comment>
    <comment ref="GO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$1750K - XL
$400K - insurance
$446k - AMEX</t>
        </r>
      </text>
    </comment>
    <comment ref="GP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$1,778K - the Core Group
$426K - AMEX
$150K - Bill Foege</t>
        </r>
      </text>
    </comment>
    <comment ref="EI1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NC
</t>
        </r>
      </text>
    </comment>
    <comment ref="FQ1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BCBSMA</t>
        </r>
      </text>
    </comment>
    <comment ref="AO22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BCBC Wyoming
</t>
        </r>
      </text>
    </comment>
    <comment ref="AU22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BCBS MA</t>
        </r>
      </text>
    </comment>
    <comment ref="DC22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Walgreen 01/11/2013</t>
        </r>
      </text>
    </comment>
    <comment ref="DD22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CBC 01/14</t>
        </r>
      </text>
    </comment>
    <comment ref="FC22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WAG</t>
        </r>
      </text>
    </comment>
    <comment ref="BZ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from George Shultz for c-2 shares</t>
        </r>
      </text>
    </comment>
    <comment ref="EF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$2m from dick Kovacevich</t>
        </r>
      </text>
    </comment>
    <comment ref="EO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$15M Peer, 3920010 LVG XI, 500100 LVG IV</t>
        </r>
      </text>
    </comment>
    <comment ref="EP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LVG</t>
        </r>
      </text>
    </comment>
    <comment ref="EQ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LVG</t>
        </r>
      </text>
    </comment>
    <comment ref="ES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LVG</t>
        </r>
      </text>
    </comment>
    <comment ref="EZ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Dick</t>
        </r>
      </text>
    </comment>
    <comment ref="FM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Bechtel</t>
        </r>
      </text>
    </comment>
  </commentList>
</comments>
</file>

<file path=xl/comments3.xml><?xml version="1.0" encoding="utf-8"?>
<comments xmlns="http://schemas.openxmlformats.org/spreadsheetml/2006/main">
  <authors>
    <author>Danise Yam</author>
  </authors>
  <commentList>
    <comment ref="K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$951K XL Construction</t>
        </r>
      </text>
    </comment>
    <comment ref="AK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$2.7M XL</t>
        </r>
      </text>
    </comment>
    <comment ref="BA1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$1.1M - Siemens, $600K - Tecan</t>
        </r>
      </text>
    </comment>
    <comment ref="AC22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BCBS WYM</t>
        </r>
      </text>
    </comment>
    <comment ref="BB22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CBC</t>
        </r>
      </text>
    </comment>
    <comment ref="BW22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CBC</t>
        </r>
      </text>
    </comment>
    <comment ref="Z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inmobiliaria</t>
        </r>
      </text>
    </comment>
    <comment ref="AK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DAL</t>
        </r>
      </text>
    </comment>
    <comment ref="AN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DLL</t>
        </r>
      </text>
    </comment>
    <comment ref="AO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DLL</t>
        </r>
      </text>
    </comment>
    <comment ref="AU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Continental</t>
        </r>
      </text>
    </comment>
    <comment ref="AV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BJ Cassin</t>
        </r>
      </text>
    </comment>
    <comment ref="BO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Riley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Stanford $1.8M, BMR $933K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Stanford 2037K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$3114K BMR TI</t>
        </r>
      </text>
    </comment>
    <comment ref="AD2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$1.9 BMR</t>
        </r>
      </text>
    </comment>
    <comment ref="AF2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TI 1701</t>
        </r>
      </text>
    </comment>
    <comment ref="AS2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$209K BMR
$948K 1701 TI</t>
        </r>
      </text>
    </comment>
    <comment ref="CC2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Camp hill TI
</t>
        </r>
      </text>
    </comment>
  </commentList>
</comments>
</file>

<file path=xl/comments4.xml><?xml version="1.0" encoding="utf-8"?>
<comments xmlns="http://schemas.openxmlformats.org/spreadsheetml/2006/main">
  <authors>
    <author>Danise Yam</author>
  </authors>
  <commentList>
    <comment ref="BY2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Walgreen
</t>
        </r>
      </text>
    </comment>
  </commentList>
</comments>
</file>

<file path=xl/comments5.xml><?xml version="1.0" encoding="utf-8"?>
<comments xmlns="http://schemas.openxmlformats.org/spreadsheetml/2006/main">
  <authors>
    <author>Danise Yam</author>
  </authors>
  <commentList>
    <comment ref="AZ22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BCBS NC</t>
        </r>
      </text>
    </comment>
  </commentList>
</comments>
</file>

<file path=xl/sharedStrings.xml><?xml version="1.0" encoding="utf-8"?>
<sst xmlns="http://schemas.openxmlformats.org/spreadsheetml/2006/main" count="140" uniqueCount="53">
  <si>
    <t>Rent &amp; Utilities</t>
  </si>
  <si>
    <t>Material &amp; Services Hardware</t>
  </si>
  <si>
    <t>Material &amp; Services chemistry</t>
  </si>
  <si>
    <t>Legal</t>
  </si>
  <si>
    <t>IT</t>
  </si>
  <si>
    <t>employee</t>
  </si>
  <si>
    <t>Capital expenditure (include TI)</t>
  </si>
  <si>
    <t>Check payment Breakdown</t>
  </si>
  <si>
    <t>Net change in cash balance</t>
  </si>
  <si>
    <t>Total receipts</t>
  </si>
  <si>
    <t>Interest income/Unrealized gain (loss)</t>
  </si>
  <si>
    <t>Other deposits</t>
  </si>
  <si>
    <t>Option/Stock Proceeds</t>
  </si>
  <si>
    <t>Customer receipts</t>
  </si>
  <si>
    <t>Total payments</t>
  </si>
  <si>
    <t>Other ACH debits</t>
  </si>
  <si>
    <t>Payroll</t>
  </si>
  <si>
    <t>Check payment</t>
  </si>
  <si>
    <t>Activities during the week</t>
  </si>
  <si>
    <t>Total cash balances</t>
  </si>
  <si>
    <t>Wells Fargo - escrow</t>
  </si>
  <si>
    <t>Wells Fargo - Operating</t>
  </si>
  <si>
    <t>Comerica - secured money market</t>
  </si>
  <si>
    <t>Morgan Stanley - LOC</t>
  </si>
  <si>
    <t>Morgan Stanley - investment</t>
  </si>
  <si>
    <t>Fidelity</t>
  </si>
  <si>
    <t>Comerica</t>
  </si>
  <si>
    <t>Ending</t>
  </si>
  <si>
    <t>Beginning</t>
  </si>
  <si>
    <t>Cash balance</t>
  </si>
  <si>
    <t>Theranos, Inc</t>
  </si>
  <si>
    <t>Net change</t>
  </si>
  <si>
    <t>Ending Balance</t>
  </si>
  <si>
    <t>Transfer from Morgan Stanely</t>
  </si>
  <si>
    <t>Transfer from Fidelity</t>
  </si>
  <si>
    <t>Transfer from Comerica</t>
  </si>
  <si>
    <t>Transfer from secured money market</t>
  </si>
  <si>
    <t>Transfer to secured money market</t>
  </si>
  <si>
    <t>Transfer to Morgan Stanely</t>
  </si>
  <si>
    <t>Transfer to Fidelity</t>
  </si>
  <si>
    <t>Transfer to Comerica</t>
  </si>
  <si>
    <t>Transfer to Wells Fargo</t>
  </si>
  <si>
    <t>Activities</t>
  </si>
  <si>
    <t>Beginning balance</t>
  </si>
  <si>
    <t>Comerica checking account activities</t>
  </si>
  <si>
    <t>Theranos Inc</t>
  </si>
  <si>
    <t>Transfer from Wells Fargo</t>
  </si>
  <si>
    <t>Option Proceeds</t>
  </si>
  <si>
    <t>Fidelity account activities</t>
  </si>
  <si>
    <t>Transfer to Morgan Stanley (LOC)</t>
  </si>
  <si>
    <t>Morgan Stanley account activities</t>
  </si>
  <si>
    <t>Wells</t>
  </si>
  <si>
    <t>Morgan Stanley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</si>
</sst>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,###,###,##0.00;##,###,###,##0.00&quot;cr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.25"/>
      <color indexed="0"/>
      <name val="Microsoft Sans Serif"/>
      <family val="2"/>
    </font>
    <font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rgb="FFABABAB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46">
    <xf numFmtId="0" fontId="0" fillId="0" borderId="0" xfId="0"/>
    <xf numFmtId="0" fontId="0" fillId="0" borderId="0" xfId="0" applyBorder="1"/>
    <xf numFmtId="164" fontId="0" fillId="0" borderId="0" xfId="2" applyNumberFormat="1" applyFont="1"/>
    <xf numFmtId="164" fontId="0" fillId="0" borderId="1" xfId="0" applyNumberFormat="1" applyBorder="1"/>
    <xf numFmtId="43" fontId="0" fillId="0" borderId="0" xfId="0" applyNumberFormat="1"/>
    <xf numFmtId="164" fontId="0" fillId="0" borderId="0" xfId="1" applyNumberFormat="1" applyFont="1"/>
    <xf numFmtId="43" fontId="0" fillId="0" borderId="0" xfId="1" applyFont="1"/>
    <xf numFmtId="0" fontId="3" fillId="0" borderId="0" xfId="0" applyFont="1"/>
    <xf numFmtId="164" fontId="0" fillId="0" borderId="0" xfId="0" applyNumberFormat="1"/>
    <xf numFmtId="164" fontId="0" fillId="0" borderId="2" xfId="1" applyNumberFormat="1" applyFont="1" applyBorder="1"/>
    <xf numFmtId="0" fontId="2" fillId="0" borderId="0" xfId="0" applyFont="1"/>
    <xf numFmtId="164" fontId="0" fillId="0" borderId="3" xfId="1" applyNumberFormat="1" applyFont="1" applyBorder="1"/>
    <xf numFmtId="0" fontId="0" fillId="0" borderId="0" xfId="0" applyAlignment="1">
      <alignment horizontal="left" indent="1"/>
    </xf>
    <xf numFmtId="164" fontId="0" fillId="0" borderId="1" xfId="1" applyNumberFormat="1" applyFont="1" applyBorder="1"/>
    <xf numFmtId="164" fontId="0" fillId="0" borderId="0" xfId="1" applyNumberFormat="1" applyFont="1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2" fillId="2" borderId="0" xfId="0" applyFont="1" applyFill="1"/>
    <xf numFmtId="14" fontId="0" fillId="0" borderId="0" xfId="0" applyNumberFormat="1"/>
    <xf numFmtId="165" fontId="6" fillId="3" borderId="4" xfId="0" applyNumberFormat="1" applyFont="1" applyFill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0" fillId="0" borderId="0" xfId="0" applyFill="1" applyBorder="1" applyAlignment="1"/>
    <xf numFmtId="164" fontId="0" fillId="0" borderId="0" xfId="1" applyNumberFormat="1" applyFont="1" applyBorder="1"/>
    <xf numFmtId="164" fontId="0" fillId="0" borderId="0" xfId="1" quotePrefix="1" applyNumberFormat="1" applyFont="1"/>
    <xf numFmtId="43" fontId="7" fillId="0" borderId="0" xfId="0" applyNumberFormat="1" applyFont="1" applyFill="1"/>
    <xf numFmtId="43" fontId="7" fillId="0" borderId="0" xfId="0" applyNumberFormat="1" applyFont="1"/>
    <xf numFmtId="43" fontId="7" fillId="0" borderId="0" xfId="0" applyNumberFormat="1" applyFont="1" applyFill="1" applyBorder="1"/>
    <xf numFmtId="43" fontId="0" fillId="0" borderId="0" xfId="0" applyNumberFormat="1" applyBorder="1"/>
    <xf numFmtId="43" fontId="6" fillId="0" borderId="4" xfId="1" applyFont="1" applyBorder="1" applyAlignment="1">
      <alignment horizontal="right" vertical="center"/>
    </xf>
    <xf numFmtId="43" fontId="7" fillId="0" borderId="5" xfId="0" applyNumberFormat="1" applyFont="1" applyFill="1" applyBorder="1"/>
    <xf numFmtId="43" fontId="0" fillId="0" borderId="5" xfId="0" applyNumberFormat="1" applyBorder="1"/>
    <xf numFmtId="44" fontId="0" fillId="0" borderId="0" xfId="0" applyNumberFormat="1" applyFill="1"/>
    <xf numFmtId="43" fontId="7" fillId="0" borderId="6" xfId="0" applyNumberFormat="1" applyFont="1" applyBorder="1"/>
    <xf numFmtId="0" fontId="7" fillId="0" borderId="5" xfId="0" applyNumberFormat="1" applyFont="1" applyBorder="1"/>
    <xf numFmtId="43" fontId="7" fillId="0" borderId="5" xfId="0" applyNumberFormat="1" applyFont="1" applyBorder="1"/>
    <xf numFmtId="43" fontId="7" fillId="0" borderId="7" xfId="3" applyNumberFormat="1" applyFont="1" applyBorder="1"/>
    <xf numFmtId="43" fontId="7" fillId="0" borderId="8" xfId="3" applyNumberFormat="1" applyFont="1" applyBorder="1"/>
    <xf numFmtId="43" fontId="7" fillId="0" borderId="0" xfId="3" applyNumberFormat="1" applyFont="1"/>
    <xf numFmtId="165" fontId="6" fillId="0" borderId="4" xfId="4" applyNumberFormat="1" applyFont="1" applyBorder="1" applyAlignment="1">
      <alignment horizontal="right" vertical="center"/>
    </xf>
    <xf numFmtId="165" fontId="6" fillId="3" borderId="4" xfId="4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/>
    <xf numFmtId="43" fontId="6" fillId="3" borderId="4" xfId="1" applyFont="1" applyFill="1" applyBorder="1" applyAlignment="1">
      <alignment horizontal="right" vertical="center"/>
    </xf>
    <xf numFmtId="43" fontId="0" fillId="0" borderId="1" xfId="1" applyFont="1" applyBorder="1"/>
    <xf numFmtId="0" fontId="7" fillId="0" borderId="9" xfId="0" applyNumberFormat="1" applyFont="1" applyBorder="1"/>
    <xf numFmtId="0" fontId="7" fillId="0" borderId="0" xfId="0" applyNumberFormat="1" applyFont="1"/>
    <xf numFmtId="0" fontId="0" fillId="0" borderId="0" xfId="0" applyFill="1"/>
  </cellXfs>
  <cellStyles count="5">
    <cellStyle name="Comma" xfId="1" builtinId="3"/>
    <cellStyle name="Normal" xfId="0" builtinId="0"/>
    <cellStyle name="Normal 3" xfId="4"/>
    <cellStyle name="Normal 4" xfId="3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A45"/>
  <sheetViews>
    <sheetView tabSelected="1" workbookViewId="0">
      <pane xSplit="1" ySplit="7" topLeftCell="JL8" activePane="bottomRight" state="frozen"/>
      <selection activeCell="JI11" sqref="JI11"/>
      <selection pane="topRight" activeCell="JI11" sqref="JI11"/>
      <selection pane="bottomLeft" activeCell="JI11" sqref="JI11"/>
      <selection pane="bottomRight" activeCell="LA16" sqref="LA16"/>
    </sheetView>
  </sheetViews>
  <sheetFormatPr defaultRowHeight="15" outlineLevelCol="2" x14ac:dyDescent="0.25"/>
  <cols>
    <col min="1" max="1" width="37" bestFit="1" customWidth="1"/>
    <col min="2" max="33" width="14.28515625" customWidth="1" outlineLevel="2"/>
    <col min="34" max="34" width="15.140625" customWidth="1" outlineLevel="2"/>
    <col min="35" max="35" width="14.28515625" customWidth="1" outlineLevel="2" collapsed="1"/>
    <col min="36" max="40" width="14.28515625" customWidth="1" outlineLevel="2"/>
    <col min="41" max="41" width="11.5703125" customWidth="1" outlineLevel="2" collapsed="1"/>
    <col min="42" max="45" width="11.5703125" customWidth="1" outlineLevel="2"/>
    <col min="46" max="46" width="11.5703125" customWidth="1" outlineLevel="2" collapsed="1"/>
    <col min="47" max="61" width="11.5703125" customWidth="1" outlineLevel="2"/>
    <col min="62" max="62" width="11.5703125" style="1" customWidth="1" outlineLevel="2"/>
    <col min="63" max="70" width="11.5703125" customWidth="1" outlineLevel="2"/>
    <col min="71" max="71" width="11.5703125" customWidth="1" outlineLevel="2" collapsed="1"/>
    <col min="72" max="74" width="11.5703125" customWidth="1" outlineLevel="2"/>
    <col min="75" max="79" width="11.5703125" customWidth="1" outlineLevel="1"/>
    <col min="80" max="80" width="11.5703125" customWidth="1" outlineLevel="1" collapsed="1"/>
    <col min="81" max="87" width="11.5703125" customWidth="1" outlineLevel="1"/>
    <col min="88" max="88" width="11.5703125" customWidth="1" outlineLevel="1" collapsed="1"/>
    <col min="89" max="105" width="11.5703125" customWidth="1" outlineLevel="1"/>
    <col min="106" max="106" width="11.5703125" customWidth="1" outlineLevel="1" collapsed="1"/>
    <col min="107" max="109" width="11.5703125" customWidth="1" outlineLevel="1"/>
    <col min="110" max="110" width="11.5703125" customWidth="1" outlineLevel="1" collapsed="1"/>
    <col min="111" max="113" width="11.5703125" customWidth="1" outlineLevel="1"/>
    <col min="114" max="114" width="11.5703125" customWidth="1" outlineLevel="1" collapsed="1"/>
    <col min="115" max="120" width="11.5703125" customWidth="1" outlineLevel="1"/>
    <col min="121" max="121" width="13.42578125" customWidth="1" outlineLevel="1"/>
    <col min="122" max="122" width="11.5703125" customWidth="1" outlineLevel="1"/>
    <col min="123" max="123" width="11.5703125" customWidth="1" outlineLevel="1" collapsed="1"/>
    <col min="124" max="131" width="11.5703125" customWidth="1" outlineLevel="1"/>
    <col min="132" max="132" width="11.5703125" customWidth="1" outlineLevel="1" collapsed="1"/>
    <col min="133" max="137" width="11.5703125" customWidth="1" outlineLevel="1"/>
    <col min="138" max="139" width="13.140625" customWidth="1" outlineLevel="1"/>
    <col min="140" max="145" width="11.5703125" customWidth="1" outlineLevel="1"/>
    <col min="146" max="146" width="11.5703125" customWidth="1" outlineLevel="1" collapsed="1"/>
    <col min="147" max="152" width="11.5703125" customWidth="1" outlineLevel="1"/>
    <col min="153" max="153" width="13.42578125" customWidth="1" outlineLevel="1"/>
    <col min="154" max="158" width="11.5703125" customWidth="1" outlineLevel="1"/>
    <col min="159" max="161" width="12.5703125" customWidth="1" outlineLevel="1"/>
    <col min="162" max="162" width="12.5703125" customWidth="1" outlineLevel="1" collapsed="1"/>
    <col min="163" max="178" width="12.5703125" customWidth="1" outlineLevel="1"/>
    <col min="179" max="179" width="12.5703125" customWidth="1" outlineLevel="1" collapsed="1"/>
    <col min="180" max="180" width="14" customWidth="1" outlineLevel="1"/>
    <col min="181" max="181" width="14.85546875" customWidth="1" outlineLevel="1"/>
    <col min="182" max="190" width="12.5703125" customWidth="1" outlineLevel="1"/>
    <col min="191" max="191" width="16.5703125" customWidth="1" outlineLevel="1"/>
    <col min="192" max="192" width="13.42578125" customWidth="1" outlineLevel="1"/>
    <col min="193" max="195" width="12.5703125" customWidth="1" outlineLevel="1"/>
    <col min="196" max="196" width="12.5703125" customWidth="1" outlineLevel="1" collapsed="1"/>
    <col min="197" max="205" width="12.5703125" customWidth="1" outlineLevel="1"/>
    <col min="206" max="206" width="12.5703125" customWidth="1" outlineLevel="1" collapsed="1"/>
    <col min="207" max="210" width="12.5703125" customWidth="1" outlineLevel="1"/>
    <col min="211" max="211" width="12.5703125" customWidth="1" outlineLevel="1" collapsed="1"/>
    <col min="212" max="217" width="12.5703125" customWidth="1" outlineLevel="1"/>
    <col min="218" max="218" width="12.5703125" customWidth="1" outlineLevel="1" collapsed="1"/>
    <col min="219" max="219" width="12.5703125" customWidth="1" outlineLevel="1"/>
    <col min="220" max="220" width="12.5703125" customWidth="1" outlineLevel="1" collapsed="1"/>
    <col min="221" max="226" width="12.5703125" customWidth="1" outlineLevel="1"/>
    <col min="227" max="227" width="12.5703125" customWidth="1" outlineLevel="1" collapsed="1"/>
    <col min="228" max="231" width="12.5703125" customWidth="1" outlineLevel="1"/>
    <col min="232" max="232" width="12.5703125" customWidth="1" outlineLevel="1" collapsed="1"/>
    <col min="233" max="248" width="12.5703125" customWidth="1" outlineLevel="1"/>
    <col min="249" max="249" width="12.5703125" customWidth="1" outlineLevel="1" collapsed="1"/>
    <col min="250" max="252" width="12.5703125" customWidth="1" outlineLevel="1"/>
    <col min="253" max="253" width="12.5703125" customWidth="1" outlineLevel="1" collapsed="1"/>
    <col min="254" max="257" width="12.5703125" customWidth="1" outlineLevel="1"/>
    <col min="258" max="261" width="12.5703125" customWidth="1"/>
    <col min="262" max="270" width="12.5703125" bestFit="1" customWidth="1"/>
    <col min="271" max="275" width="12.5703125" customWidth="1"/>
    <col min="276" max="283" width="12.5703125" customWidth="1" outlineLevel="1"/>
    <col min="284" max="285" width="12.5703125" bestFit="1" customWidth="1"/>
    <col min="286" max="287" width="12.5703125" customWidth="1"/>
    <col min="288" max="295" width="12.5703125" hidden="1" customWidth="1" outlineLevel="1"/>
    <col min="296" max="312" width="9.140625" hidden="1" customWidth="1" outlineLevel="1"/>
    <col min="313" max="313" width="9.140625" collapsed="1"/>
  </cols>
  <sheetData>
    <row r="1" spans="1:312" x14ac:dyDescent="0.25">
      <c r="A1" t="s">
        <v>30</v>
      </c>
    </row>
    <row r="2" spans="1:312" x14ac:dyDescent="0.25">
      <c r="A2" t="s">
        <v>29</v>
      </c>
    </row>
    <row r="4" spans="1:312" x14ac:dyDescent="0.25">
      <c r="A4" t="s">
        <v>28</v>
      </c>
      <c r="B4" s="18">
        <f>Comerica!B5</f>
        <v>40546</v>
      </c>
      <c r="C4" s="18">
        <f>Comerica!C5</f>
        <v>40553</v>
      </c>
      <c r="D4" s="18">
        <f>Comerica!D5</f>
        <v>40560</v>
      </c>
      <c r="E4" s="18">
        <f>Comerica!E5</f>
        <v>40567</v>
      </c>
      <c r="F4" s="18">
        <f>Comerica!F5</f>
        <v>40574</v>
      </c>
      <c r="G4" s="18">
        <f>Comerica!G5</f>
        <v>40581</v>
      </c>
      <c r="H4" s="18">
        <f>Comerica!H5</f>
        <v>40588</v>
      </c>
      <c r="I4" s="18">
        <f>Comerica!I5</f>
        <v>40595</v>
      </c>
      <c r="J4" s="18">
        <f>Comerica!J5</f>
        <v>40602</v>
      </c>
      <c r="K4" s="18">
        <f>Comerica!K5</f>
        <v>40609</v>
      </c>
      <c r="L4" s="18">
        <f>Comerica!L5</f>
        <v>40616</v>
      </c>
      <c r="M4" s="18">
        <f>Comerica!M5</f>
        <v>40623</v>
      </c>
      <c r="N4" s="18">
        <f>Comerica!N5</f>
        <v>40630</v>
      </c>
      <c r="O4" s="18">
        <f>Comerica!O5</f>
        <v>40637</v>
      </c>
      <c r="P4" s="18">
        <f>Comerica!P5</f>
        <v>40644</v>
      </c>
      <c r="Q4" s="18">
        <f>Comerica!Q5</f>
        <v>40651</v>
      </c>
      <c r="R4" s="18">
        <f>Comerica!R5</f>
        <v>40658</v>
      </c>
      <c r="S4" s="18">
        <f>Comerica!S5</f>
        <v>40665</v>
      </c>
      <c r="T4" s="18">
        <f>Comerica!T5</f>
        <v>40672</v>
      </c>
      <c r="U4" s="18">
        <f>Comerica!U5</f>
        <v>40679</v>
      </c>
      <c r="V4" s="18">
        <f>Comerica!V5</f>
        <v>40686</v>
      </c>
      <c r="W4" s="18">
        <f>Comerica!W5</f>
        <v>40693</v>
      </c>
      <c r="X4" s="18">
        <f>Comerica!X5</f>
        <v>40700</v>
      </c>
      <c r="Y4" s="18">
        <f>Comerica!Y5</f>
        <v>40707</v>
      </c>
      <c r="Z4" s="18">
        <f>Comerica!Z5</f>
        <v>40714</v>
      </c>
      <c r="AA4" s="18">
        <f>Comerica!AA5</f>
        <v>40721</v>
      </c>
      <c r="AB4" s="18">
        <f>Comerica!AB5</f>
        <v>40728</v>
      </c>
      <c r="AC4" s="18">
        <f>Comerica!AC5</f>
        <v>40735</v>
      </c>
      <c r="AD4" s="18">
        <f>Comerica!AD5</f>
        <v>40742</v>
      </c>
      <c r="AE4" s="18">
        <f>Comerica!AE5</f>
        <v>40749</v>
      </c>
      <c r="AF4" s="18">
        <f>Comerica!AF5</f>
        <v>40756</v>
      </c>
      <c r="AG4" s="18">
        <f>Comerica!AG5</f>
        <v>40763</v>
      </c>
      <c r="AH4" s="18">
        <f>Comerica!AH5</f>
        <v>40770</v>
      </c>
      <c r="AI4" s="18">
        <f>Comerica!AI5</f>
        <v>40777</v>
      </c>
      <c r="AJ4" s="18">
        <f>Comerica!AJ5</f>
        <v>40784</v>
      </c>
      <c r="AK4" s="18">
        <f>Comerica!AK5</f>
        <v>40791</v>
      </c>
      <c r="AL4" s="18">
        <f>Comerica!AL5</f>
        <v>40798</v>
      </c>
      <c r="AM4" s="18">
        <f>Comerica!AM5</f>
        <v>40805</v>
      </c>
      <c r="AN4" s="18">
        <f>Comerica!AN5</f>
        <v>40812</v>
      </c>
      <c r="AO4" s="18">
        <f>Comerica!AO5</f>
        <v>40819</v>
      </c>
      <c r="AP4" s="18">
        <f>Comerica!AP5</f>
        <v>40826</v>
      </c>
      <c r="AQ4" s="18">
        <f>Comerica!AQ5</f>
        <v>40833</v>
      </c>
      <c r="AR4" s="18">
        <f>Comerica!AR5</f>
        <v>40840</v>
      </c>
      <c r="AS4" s="18">
        <f>Comerica!AS5</f>
        <v>40847</v>
      </c>
      <c r="AT4" s="18">
        <f>Comerica!AT5</f>
        <v>40854</v>
      </c>
      <c r="AU4" s="18">
        <f>Comerica!AU5</f>
        <v>40861</v>
      </c>
      <c r="AV4" s="18">
        <f>Comerica!AV5</f>
        <v>40868</v>
      </c>
      <c r="AW4" s="18">
        <f>Comerica!AW5</f>
        <v>40875</v>
      </c>
      <c r="AX4" s="18">
        <f>Comerica!AX5</f>
        <v>40882</v>
      </c>
      <c r="AY4" s="18">
        <f>Comerica!AY5</f>
        <v>40889</v>
      </c>
      <c r="AZ4" s="18">
        <f>Comerica!AZ5</f>
        <v>40896</v>
      </c>
      <c r="BA4" s="18">
        <f>Comerica!BA5</f>
        <v>40903</v>
      </c>
      <c r="BB4" s="18">
        <f>Comerica!BB5</f>
        <v>40910</v>
      </c>
      <c r="BC4" s="18">
        <f>Comerica!BC5</f>
        <v>40917</v>
      </c>
      <c r="BD4" s="18">
        <f>Comerica!BD5</f>
        <v>40924</v>
      </c>
      <c r="BE4" s="18">
        <f>Comerica!BE5</f>
        <v>40931</v>
      </c>
      <c r="BF4" s="18">
        <f>Comerica!BF5</f>
        <v>40938</v>
      </c>
      <c r="BG4" s="18">
        <f>Comerica!BG5</f>
        <v>40945</v>
      </c>
      <c r="BH4" s="18">
        <f>Comerica!BH5</f>
        <v>40952</v>
      </c>
      <c r="BI4" s="18">
        <f>Comerica!BI5</f>
        <v>40959</v>
      </c>
      <c r="BJ4" s="18">
        <f>Comerica!BJ5</f>
        <v>40966</v>
      </c>
      <c r="BK4" s="18">
        <f>Comerica!BK5</f>
        <v>40973</v>
      </c>
      <c r="BL4" s="18">
        <f>Comerica!BL5</f>
        <v>40980</v>
      </c>
      <c r="BM4" s="18">
        <f>Comerica!BM5</f>
        <v>40987</v>
      </c>
      <c r="BN4" s="18">
        <f>Comerica!BN5</f>
        <v>40994</v>
      </c>
      <c r="BO4" s="18">
        <f>Comerica!BO5</f>
        <v>41001</v>
      </c>
      <c r="BP4" s="18">
        <f>Comerica!BP5</f>
        <v>41008</v>
      </c>
      <c r="BQ4" s="18">
        <f>Comerica!BQ5</f>
        <v>41015</v>
      </c>
      <c r="BR4" s="18">
        <f t="shared" ref="BR4:EC4" si="0">BQ4+7</f>
        <v>41022</v>
      </c>
      <c r="BS4" s="18">
        <f t="shared" si="0"/>
        <v>41029</v>
      </c>
      <c r="BT4" s="18">
        <f t="shared" si="0"/>
        <v>41036</v>
      </c>
      <c r="BU4" s="18">
        <f t="shared" si="0"/>
        <v>41043</v>
      </c>
      <c r="BV4" s="18">
        <f t="shared" si="0"/>
        <v>41050</v>
      </c>
      <c r="BW4" s="18">
        <f t="shared" si="0"/>
        <v>41057</v>
      </c>
      <c r="BX4" s="18">
        <f t="shared" si="0"/>
        <v>41064</v>
      </c>
      <c r="BY4" s="18">
        <f t="shared" si="0"/>
        <v>41071</v>
      </c>
      <c r="BZ4" s="18">
        <f t="shared" si="0"/>
        <v>41078</v>
      </c>
      <c r="CA4" s="18">
        <f t="shared" si="0"/>
        <v>41085</v>
      </c>
      <c r="CB4" s="18">
        <f t="shared" si="0"/>
        <v>41092</v>
      </c>
      <c r="CC4" s="18">
        <f t="shared" si="0"/>
        <v>41099</v>
      </c>
      <c r="CD4" s="18">
        <f t="shared" si="0"/>
        <v>41106</v>
      </c>
      <c r="CE4" s="18">
        <f t="shared" si="0"/>
        <v>41113</v>
      </c>
      <c r="CF4" s="18">
        <f t="shared" si="0"/>
        <v>41120</v>
      </c>
      <c r="CG4" s="18">
        <f t="shared" si="0"/>
        <v>41127</v>
      </c>
      <c r="CH4" s="18">
        <f t="shared" si="0"/>
        <v>41134</v>
      </c>
      <c r="CI4" s="18">
        <f t="shared" si="0"/>
        <v>41141</v>
      </c>
      <c r="CJ4" s="18">
        <f t="shared" si="0"/>
        <v>41148</v>
      </c>
      <c r="CK4" s="18">
        <f t="shared" si="0"/>
        <v>41155</v>
      </c>
      <c r="CL4" s="18">
        <f t="shared" si="0"/>
        <v>41162</v>
      </c>
      <c r="CM4" s="18">
        <f t="shared" si="0"/>
        <v>41169</v>
      </c>
      <c r="CN4" s="18">
        <f t="shared" si="0"/>
        <v>41176</v>
      </c>
      <c r="CO4" s="18">
        <f t="shared" si="0"/>
        <v>41183</v>
      </c>
      <c r="CP4" s="18">
        <f t="shared" si="0"/>
        <v>41190</v>
      </c>
      <c r="CQ4" s="18">
        <f t="shared" si="0"/>
        <v>41197</v>
      </c>
      <c r="CR4" s="18">
        <f t="shared" si="0"/>
        <v>41204</v>
      </c>
      <c r="CS4" s="18">
        <f t="shared" si="0"/>
        <v>41211</v>
      </c>
      <c r="CT4" s="18">
        <f t="shared" si="0"/>
        <v>41218</v>
      </c>
      <c r="CU4" s="18">
        <f t="shared" si="0"/>
        <v>41225</v>
      </c>
      <c r="CV4" s="18">
        <f t="shared" si="0"/>
        <v>41232</v>
      </c>
      <c r="CW4" s="18">
        <f t="shared" si="0"/>
        <v>41239</v>
      </c>
      <c r="CX4" s="18">
        <f t="shared" si="0"/>
        <v>41246</v>
      </c>
      <c r="CY4" s="18">
        <f t="shared" si="0"/>
        <v>41253</v>
      </c>
      <c r="CZ4" s="18">
        <f t="shared" si="0"/>
        <v>41260</v>
      </c>
      <c r="DA4" s="18">
        <f t="shared" si="0"/>
        <v>41267</v>
      </c>
      <c r="DB4" s="18">
        <f t="shared" si="0"/>
        <v>41274</v>
      </c>
      <c r="DC4" s="18">
        <f t="shared" si="0"/>
        <v>41281</v>
      </c>
      <c r="DD4" s="18">
        <f t="shared" si="0"/>
        <v>41288</v>
      </c>
      <c r="DE4" s="18">
        <f t="shared" si="0"/>
        <v>41295</v>
      </c>
      <c r="DF4" s="18">
        <f t="shared" si="0"/>
        <v>41302</v>
      </c>
      <c r="DG4" s="18">
        <f t="shared" si="0"/>
        <v>41309</v>
      </c>
      <c r="DH4" s="18">
        <f t="shared" si="0"/>
        <v>41316</v>
      </c>
      <c r="DI4" s="18">
        <f t="shared" si="0"/>
        <v>41323</v>
      </c>
      <c r="DJ4" s="18">
        <f t="shared" si="0"/>
        <v>41330</v>
      </c>
      <c r="DK4" s="18">
        <f t="shared" si="0"/>
        <v>41337</v>
      </c>
      <c r="DL4" s="18">
        <f t="shared" si="0"/>
        <v>41344</v>
      </c>
      <c r="DM4" s="18">
        <f t="shared" si="0"/>
        <v>41351</v>
      </c>
      <c r="DN4" s="18">
        <f t="shared" si="0"/>
        <v>41358</v>
      </c>
      <c r="DO4" s="18">
        <f t="shared" si="0"/>
        <v>41365</v>
      </c>
      <c r="DP4" s="18">
        <f t="shared" si="0"/>
        <v>41372</v>
      </c>
      <c r="DQ4" s="18">
        <f t="shared" si="0"/>
        <v>41379</v>
      </c>
      <c r="DR4" s="18">
        <f t="shared" si="0"/>
        <v>41386</v>
      </c>
      <c r="DS4" s="18">
        <f t="shared" si="0"/>
        <v>41393</v>
      </c>
      <c r="DT4" s="18">
        <f t="shared" si="0"/>
        <v>41400</v>
      </c>
      <c r="DU4" s="18">
        <f t="shared" si="0"/>
        <v>41407</v>
      </c>
      <c r="DV4" s="18">
        <f t="shared" si="0"/>
        <v>41414</v>
      </c>
      <c r="DW4" s="18">
        <f t="shared" si="0"/>
        <v>41421</v>
      </c>
      <c r="DX4" s="18">
        <f t="shared" si="0"/>
        <v>41428</v>
      </c>
      <c r="DY4" s="18">
        <f t="shared" si="0"/>
        <v>41435</v>
      </c>
      <c r="DZ4" s="18">
        <f t="shared" si="0"/>
        <v>41442</v>
      </c>
      <c r="EA4" s="18">
        <f t="shared" si="0"/>
        <v>41449</v>
      </c>
      <c r="EB4" s="18">
        <f t="shared" si="0"/>
        <v>41456</v>
      </c>
      <c r="EC4" s="18">
        <f t="shared" si="0"/>
        <v>41463</v>
      </c>
      <c r="ED4" s="18">
        <f t="shared" ref="ED4:GO4" si="1">EC4+7</f>
        <v>41470</v>
      </c>
      <c r="EE4" s="18">
        <f t="shared" si="1"/>
        <v>41477</v>
      </c>
      <c r="EF4" s="18">
        <f t="shared" si="1"/>
        <v>41484</v>
      </c>
      <c r="EG4" s="18">
        <f t="shared" si="1"/>
        <v>41491</v>
      </c>
      <c r="EH4" s="18">
        <f t="shared" si="1"/>
        <v>41498</v>
      </c>
      <c r="EI4" s="18">
        <f t="shared" si="1"/>
        <v>41505</v>
      </c>
      <c r="EJ4" s="18">
        <f t="shared" si="1"/>
        <v>41512</v>
      </c>
      <c r="EK4" s="18">
        <f t="shared" si="1"/>
        <v>41519</v>
      </c>
      <c r="EL4" s="18">
        <f t="shared" si="1"/>
        <v>41526</v>
      </c>
      <c r="EM4" s="18">
        <f t="shared" si="1"/>
        <v>41533</v>
      </c>
      <c r="EN4" s="18">
        <f t="shared" si="1"/>
        <v>41540</v>
      </c>
      <c r="EO4" s="18">
        <f t="shared" si="1"/>
        <v>41547</v>
      </c>
      <c r="EP4" s="18">
        <f t="shared" si="1"/>
        <v>41554</v>
      </c>
      <c r="EQ4" s="18">
        <f t="shared" si="1"/>
        <v>41561</v>
      </c>
      <c r="ER4" s="18">
        <f t="shared" si="1"/>
        <v>41568</v>
      </c>
      <c r="ES4" s="18">
        <f t="shared" si="1"/>
        <v>41575</v>
      </c>
      <c r="ET4" s="18">
        <f t="shared" si="1"/>
        <v>41582</v>
      </c>
      <c r="EU4" s="18">
        <f t="shared" si="1"/>
        <v>41589</v>
      </c>
      <c r="EV4" s="18">
        <f t="shared" si="1"/>
        <v>41596</v>
      </c>
      <c r="EW4" s="18">
        <f t="shared" si="1"/>
        <v>41603</v>
      </c>
      <c r="EX4" s="18">
        <f t="shared" si="1"/>
        <v>41610</v>
      </c>
      <c r="EY4" s="18">
        <f t="shared" si="1"/>
        <v>41617</v>
      </c>
      <c r="EZ4" s="18">
        <f t="shared" si="1"/>
        <v>41624</v>
      </c>
      <c r="FA4" s="18">
        <f t="shared" si="1"/>
        <v>41631</v>
      </c>
      <c r="FB4" s="18">
        <f t="shared" si="1"/>
        <v>41638</v>
      </c>
      <c r="FC4" s="18">
        <f t="shared" si="1"/>
        <v>41645</v>
      </c>
      <c r="FD4" s="18">
        <f t="shared" si="1"/>
        <v>41652</v>
      </c>
      <c r="FE4" s="18">
        <f t="shared" si="1"/>
        <v>41659</v>
      </c>
      <c r="FF4" s="18">
        <f t="shared" si="1"/>
        <v>41666</v>
      </c>
      <c r="FG4" s="18">
        <f t="shared" si="1"/>
        <v>41673</v>
      </c>
      <c r="FH4" s="18">
        <f t="shared" si="1"/>
        <v>41680</v>
      </c>
      <c r="FI4" s="18">
        <f t="shared" si="1"/>
        <v>41687</v>
      </c>
      <c r="FJ4" s="18">
        <f t="shared" si="1"/>
        <v>41694</v>
      </c>
      <c r="FK4" s="18">
        <f t="shared" si="1"/>
        <v>41701</v>
      </c>
      <c r="FL4" s="18">
        <f t="shared" si="1"/>
        <v>41708</v>
      </c>
      <c r="FM4" s="18">
        <f t="shared" si="1"/>
        <v>41715</v>
      </c>
      <c r="FN4" s="18">
        <f t="shared" si="1"/>
        <v>41722</v>
      </c>
      <c r="FO4" s="18">
        <f t="shared" si="1"/>
        <v>41729</v>
      </c>
      <c r="FP4" s="18">
        <f t="shared" si="1"/>
        <v>41736</v>
      </c>
      <c r="FQ4" s="18">
        <f t="shared" si="1"/>
        <v>41743</v>
      </c>
      <c r="FR4" s="18">
        <f t="shared" si="1"/>
        <v>41750</v>
      </c>
      <c r="FS4" s="18">
        <f t="shared" si="1"/>
        <v>41757</v>
      </c>
      <c r="FT4" s="18">
        <f t="shared" si="1"/>
        <v>41764</v>
      </c>
      <c r="FU4" s="18">
        <f t="shared" si="1"/>
        <v>41771</v>
      </c>
      <c r="FV4" s="18">
        <f t="shared" si="1"/>
        <v>41778</v>
      </c>
      <c r="FW4" s="18">
        <f t="shared" si="1"/>
        <v>41785</v>
      </c>
      <c r="FX4" s="18">
        <f t="shared" si="1"/>
        <v>41792</v>
      </c>
      <c r="FY4" s="18">
        <f t="shared" si="1"/>
        <v>41799</v>
      </c>
      <c r="FZ4" s="18">
        <f t="shared" si="1"/>
        <v>41806</v>
      </c>
      <c r="GA4" s="18">
        <f t="shared" si="1"/>
        <v>41813</v>
      </c>
      <c r="GB4" s="18">
        <f t="shared" si="1"/>
        <v>41820</v>
      </c>
      <c r="GC4" s="18">
        <f t="shared" si="1"/>
        <v>41827</v>
      </c>
      <c r="GD4" s="18">
        <f t="shared" si="1"/>
        <v>41834</v>
      </c>
      <c r="GE4" s="18">
        <f t="shared" si="1"/>
        <v>41841</v>
      </c>
      <c r="GF4" s="18">
        <f t="shared" si="1"/>
        <v>41848</v>
      </c>
      <c r="GG4" s="18">
        <f t="shared" si="1"/>
        <v>41855</v>
      </c>
      <c r="GH4" s="18">
        <f t="shared" si="1"/>
        <v>41862</v>
      </c>
      <c r="GI4" s="18">
        <f t="shared" si="1"/>
        <v>41869</v>
      </c>
      <c r="GJ4" s="18">
        <f t="shared" si="1"/>
        <v>41876</v>
      </c>
      <c r="GK4" s="18">
        <f t="shared" si="1"/>
        <v>41883</v>
      </c>
      <c r="GL4" s="18">
        <f t="shared" si="1"/>
        <v>41890</v>
      </c>
      <c r="GM4" s="18">
        <f t="shared" si="1"/>
        <v>41897</v>
      </c>
      <c r="GN4" s="18">
        <f t="shared" si="1"/>
        <v>41904</v>
      </c>
      <c r="GO4" s="18">
        <f t="shared" si="1"/>
        <v>41911</v>
      </c>
      <c r="GP4" s="18">
        <f t="shared" ref="GP4:JA4" si="2">GO4+7</f>
        <v>41918</v>
      </c>
      <c r="GQ4" s="18">
        <f t="shared" si="2"/>
        <v>41925</v>
      </c>
      <c r="GR4" s="18">
        <f t="shared" si="2"/>
        <v>41932</v>
      </c>
      <c r="GS4" s="18">
        <f t="shared" si="2"/>
        <v>41939</v>
      </c>
      <c r="GT4" s="18">
        <f t="shared" si="2"/>
        <v>41946</v>
      </c>
      <c r="GU4" s="18">
        <f t="shared" si="2"/>
        <v>41953</v>
      </c>
      <c r="GV4" s="18">
        <f t="shared" si="2"/>
        <v>41960</v>
      </c>
      <c r="GW4" s="18">
        <f t="shared" si="2"/>
        <v>41967</v>
      </c>
      <c r="GX4" s="18">
        <f t="shared" si="2"/>
        <v>41974</v>
      </c>
      <c r="GY4" s="18">
        <f t="shared" si="2"/>
        <v>41981</v>
      </c>
      <c r="GZ4" s="18">
        <f t="shared" si="2"/>
        <v>41988</v>
      </c>
      <c r="HA4" s="18">
        <f t="shared" si="2"/>
        <v>41995</v>
      </c>
      <c r="HB4" s="18">
        <f t="shared" si="2"/>
        <v>42002</v>
      </c>
      <c r="HC4" s="18">
        <f t="shared" si="2"/>
        <v>42009</v>
      </c>
      <c r="HD4" s="18">
        <f t="shared" si="2"/>
        <v>42016</v>
      </c>
      <c r="HE4" s="18">
        <f t="shared" si="2"/>
        <v>42023</v>
      </c>
      <c r="HF4" s="18">
        <f t="shared" si="2"/>
        <v>42030</v>
      </c>
      <c r="HG4" s="18">
        <f t="shared" si="2"/>
        <v>42037</v>
      </c>
      <c r="HH4" s="18">
        <f t="shared" si="2"/>
        <v>42044</v>
      </c>
      <c r="HI4" s="18">
        <f t="shared" si="2"/>
        <v>42051</v>
      </c>
      <c r="HJ4" s="18">
        <f t="shared" si="2"/>
        <v>42058</v>
      </c>
      <c r="HK4" s="18">
        <f t="shared" si="2"/>
        <v>42065</v>
      </c>
      <c r="HL4" s="18">
        <f t="shared" si="2"/>
        <v>42072</v>
      </c>
      <c r="HM4" s="18">
        <f t="shared" si="2"/>
        <v>42079</v>
      </c>
      <c r="HN4" s="18">
        <f t="shared" si="2"/>
        <v>42086</v>
      </c>
      <c r="HO4" s="18">
        <f t="shared" si="2"/>
        <v>42093</v>
      </c>
      <c r="HP4" s="18">
        <f t="shared" si="2"/>
        <v>42100</v>
      </c>
      <c r="HQ4" s="18">
        <f t="shared" si="2"/>
        <v>42107</v>
      </c>
      <c r="HR4" s="18">
        <f t="shared" si="2"/>
        <v>42114</v>
      </c>
      <c r="HS4" s="18">
        <f t="shared" si="2"/>
        <v>42121</v>
      </c>
      <c r="HT4" s="18">
        <f t="shared" si="2"/>
        <v>42128</v>
      </c>
      <c r="HU4" s="18">
        <f t="shared" si="2"/>
        <v>42135</v>
      </c>
      <c r="HV4" s="18">
        <f t="shared" si="2"/>
        <v>42142</v>
      </c>
      <c r="HW4" s="18">
        <f t="shared" si="2"/>
        <v>42149</v>
      </c>
      <c r="HX4" s="18">
        <f t="shared" si="2"/>
        <v>42156</v>
      </c>
      <c r="HY4" s="18">
        <f t="shared" si="2"/>
        <v>42163</v>
      </c>
      <c r="HZ4" s="18">
        <f t="shared" si="2"/>
        <v>42170</v>
      </c>
      <c r="IA4" s="18">
        <f t="shared" si="2"/>
        <v>42177</v>
      </c>
      <c r="IB4" s="18">
        <f t="shared" si="2"/>
        <v>42184</v>
      </c>
      <c r="IC4" s="18">
        <f t="shared" si="2"/>
        <v>42191</v>
      </c>
      <c r="ID4" s="18">
        <f t="shared" si="2"/>
        <v>42198</v>
      </c>
      <c r="IE4" s="18">
        <f t="shared" si="2"/>
        <v>42205</v>
      </c>
      <c r="IF4" s="18">
        <f t="shared" si="2"/>
        <v>42212</v>
      </c>
      <c r="IG4" s="18">
        <f t="shared" si="2"/>
        <v>42219</v>
      </c>
      <c r="IH4" s="18">
        <f t="shared" si="2"/>
        <v>42226</v>
      </c>
      <c r="II4" s="18">
        <f t="shared" si="2"/>
        <v>42233</v>
      </c>
      <c r="IJ4" s="18">
        <f t="shared" si="2"/>
        <v>42240</v>
      </c>
      <c r="IK4" s="18">
        <f t="shared" si="2"/>
        <v>42247</v>
      </c>
      <c r="IL4" s="18">
        <f t="shared" si="2"/>
        <v>42254</v>
      </c>
      <c r="IM4" s="18">
        <f t="shared" si="2"/>
        <v>42261</v>
      </c>
      <c r="IN4" s="18">
        <f t="shared" si="2"/>
        <v>42268</v>
      </c>
      <c r="IO4" s="18">
        <f t="shared" si="2"/>
        <v>42275</v>
      </c>
      <c r="IP4" s="18">
        <f t="shared" si="2"/>
        <v>42282</v>
      </c>
      <c r="IQ4" s="18">
        <f t="shared" si="2"/>
        <v>42289</v>
      </c>
      <c r="IR4" s="18">
        <f t="shared" si="2"/>
        <v>42296</v>
      </c>
      <c r="IS4" s="18">
        <f t="shared" si="2"/>
        <v>42303</v>
      </c>
      <c r="IT4" s="18">
        <f t="shared" si="2"/>
        <v>42310</v>
      </c>
      <c r="IU4" s="18">
        <f t="shared" si="2"/>
        <v>42317</v>
      </c>
      <c r="IV4" s="18">
        <f t="shared" si="2"/>
        <v>42324</v>
      </c>
      <c r="IW4" s="18">
        <f t="shared" si="2"/>
        <v>42331</v>
      </c>
      <c r="IX4" s="18">
        <f t="shared" si="2"/>
        <v>42338</v>
      </c>
      <c r="IY4" s="18">
        <f t="shared" si="2"/>
        <v>42345</v>
      </c>
      <c r="IZ4" s="18">
        <f t="shared" si="2"/>
        <v>42352</v>
      </c>
      <c r="JA4" s="18">
        <f t="shared" si="2"/>
        <v>42359</v>
      </c>
      <c r="JB4" s="18">
        <f t="shared" ref="JB4:JW4" si="3">JA4+7</f>
        <v>42366</v>
      </c>
      <c r="JC4" s="18">
        <f t="shared" si="3"/>
        <v>42373</v>
      </c>
      <c r="JD4" s="18">
        <f t="shared" si="3"/>
        <v>42380</v>
      </c>
      <c r="JE4" s="18">
        <f t="shared" si="3"/>
        <v>42387</v>
      </c>
      <c r="JF4" s="18">
        <f t="shared" si="3"/>
        <v>42394</v>
      </c>
      <c r="JG4" s="18">
        <f t="shared" si="3"/>
        <v>42401</v>
      </c>
      <c r="JH4" s="18">
        <f t="shared" si="3"/>
        <v>42408</v>
      </c>
      <c r="JI4" s="18">
        <f t="shared" si="3"/>
        <v>42415</v>
      </c>
      <c r="JJ4" s="18">
        <f t="shared" si="3"/>
        <v>42422</v>
      </c>
      <c r="JK4" s="18">
        <f t="shared" si="3"/>
        <v>42429</v>
      </c>
      <c r="JL4" s="18">
        <f t="shared" si="3"/>
        <v>42436</v>
      </c>
      <c r="JM4" s="18">
        <f t="shared" si="3"/>
        <v>42443</v>
      </c>
      <c r="JN4" s="18">
        <f t="shared" si="3"/>
        <v>42450</v>
      </c>
      <c r="JO4" s="18">
        <f t="shared" si="3"/>
        <v>42457</v>
      </c>
      <c r="JP4" s="18">
        <f t="shared" si="3"/>
        <v>42464</v>
      </c>
      <c r="JQ4" s="18">
        <f t="shared" si="3"/>
        <v>42471</v>
      </c>
      <c r="JR4" s="18">
        <f t="shared" si="3"/>
        <v>42478</v>
      </c>
      <c r="JS4" s="18">
        <f t="shared" si="3"/>
        <v>42485</v>
      </c>
      <c r="JT4" s="18">
        <f t="shared" si="3"/>
        <v>42492</v>
      </c>
      <c r="JU4" s="18">
        <f t="shared" si="3"/>
        <v>42499</v>
      </c>
      <c r="JV4" s="18">
        <f t="shared" si="3"/>
        <v>42506</v>
      </c>
      <c r="JW4" s="18">
        <f t="shared" si="3"/>
        <v>42513</v>
      </c>
      <c r="JX4" s="18">
        <f t="shared" ref="JX4:KZ4" si="4">JW4+7</f>
        <v>42520</v>
      </c>
      <c r="JY4" s="18">
        <f t="shared" si="4"/>
        <v>42527</v>
      </c>
      <c r="JZ4" s="18">
        <f t="shared" si="4"/>
        <v>42534</v>
      </c>
      <c r="KA4" s="18">
        <f t="shared" si="4"/>
        <v>42541</v>
      </c>
      <c r="KB4" s="18">
        <f t="shared" si="4"/>
        <v>42548</v>
      </c>
      <c r="KC4" s="18">
        <f t="shared" si="4"/>
        <v>42555</v>
      </c>
      <c r="KD4" s="18">
        <f t="shared" si="4"/>
        <v>42562</v>
      </c>
      <c r="KE4" s="18">
        <f t="shared" si="4"/>
        <v>42569</v>
      </c>
      <c r="KF4" s="18">
        <f t="shared" si="4"/>
        <v>42576</v>
      </c>
      <c r="KG4" s="18">
        <f t="shared" si="4"/>
        <v>42583</v>
      </c>
      <c r="KH4" s="18">
        <f t="shared" si="4"/>
        <v>42590</v>
      </c>
      <c r="KI4" s="18">
        <f t="shared" si="4"/>
        <v>42597</v>
      </c>
      <c r="KJ4" s="18">
        <f t="shared" si="4"/>
        <v>42604</v>
      </c>
      <c r="KK4" s="18">
        <f t="shared" si="4"/>
        <v>42611</v>
      </c>
      <c r="KL4" s="18">
        <f t="shared" si="4"/>
        <v>42618</v>
      </c>
      <c r="KM4" s="18">
        <f t="shared" si="4"/>
        <v>42625</v>
      </c>
      <c r="KN4" s="18">
        <f t="shared" si="4"/>
        <v>42632</v>
      </c>
      <c r="KO4" s="18">
        <f t="shared" si="4"/>
        <v>42639</v>
      </c>
      <c r="KP4" s="18">
        <f t="shared" si="4"/>
        <v>42646</v>
      </c>
      <c r="KQ4" s="18">
        <f t="shared" si="4"/>
        <v>42653</v>
      </c>
      <c r="KR4" s="18">
        <f t="shared" si="4"/>
        <v>42660</v>
      </c>
      <c r="KS4" s="18">
        <f t="shared" si="4"/>
        <v>42667</v>
      </c>
      <c r="KT4" s="18">
        <f t="shared" si="4"/>
        <v>42674</v>
      </c>
      <c r="KU4" s="18">
        <f t="shared" si="4"/>
        <v>42681</v>
      </c>
      <c r="KV4" s="18">
        <f t="shared" si="4"/>
        <v>42688</v>
      </c>
      <c r="KW4" s="18">
        <f t="shared" si="4"/>
        <v>42695</v>
      </c>
      <c r="KX4" s="18">
        <f t="shared" si="4"/>
        <v>42702</v>
      </c>
      <c r="KY4" s="18">
        <f t="shared" si="4"/>
        <v>42709</v>
      </c>
      <c r="KZ4" s="18">
        <f t="shared" si="4"/>
        <v>42716</v>
      </c>
    </row>
    <row r="5" spans="1:312" x14ac:dyDescent="0.25">
      <c r="A5" t="s">
        <v>27</v>
      </c>
      <c r="B5" s="18">
        <f>Comerica!B6</f>
        <v>40552</v>
      </c>
      <c r="C5" s="18">
        <f>Comerica!C6</f>
        <v>40559</v>
      </c>
      <c r="D5" s="18">
        <f>Comerica!D6</f>
        <v>40566</v>
      </c>
      <c r="E5" s="18">
        <f>Comerica!E6</f>
        <v>40573</v>
      </c>
      <c r="F5" s="18">
        <f>Comerica!F6</f>
        <v>40580</v>
      </c>
      <c r="G5" s="18">
        <f>Comerica!G6</f>
        <v>40587</v>
      </c>
      <c r="H5" s="18">
        <f>Comerica!H6</f>
        <v>40594</v>
      </c>
      <c r="I5" s="18">
        <f>Comerica!I6</f>
        <v>40601</v>
      </c>
      <c r="J5" s="18">
        <f>Comerica!J6</f>
        <v>40608</v>
      </c>
      <c r="K5" s="18">
        <f>Comerica!K6</f>
        <v>40615</v>
      </c>
      <c r="L5" s="18">
        <f>Comerica!L6</f>
        <v>40622</v>
      </c>
      <c r="M5" s="18">
        <f>Comerica!M6</f>
        <v>40629</v>
      </c>
      <c r="N5" s="18">
        <f>Comerica!N6</f>
        <v>40636</v>
      </c>
      <c r="O5" s="18">
        <f>Comerica!O6</f>
        <v>40643</v>
      </c>
      <c r="P5" s="18">
        <f>Comerica!P6</f>
        <v>40650</v>
      </c>
      <c r="Q5" s="18">
        <f>Comerica!Q6</f>
        <v>40657</v>
      </c>
      <c r="R5" s="18">
        <f>Comerica!R6</f>
        <v>40664</v>
      </c>
      <c r="S5" s="18">
        <f>Comerica!S6</f>
        <v>40671</v>
      </c>
      <c r="T5" s="18">
        <f>Comerica!T6</f>
        <v>40678</v>
      </c>
      <c r="U5" s="18">
        <f>Comerica!U6</f>
        <v>40685</v>
      </c>
      <c r="V5" s="18">
        <f>Comerica!V6</f>
        <v>40692</v>
      </c>
      <c r="W5" s="18">
        <f>Comerica!W6</f>
        <v>40699</v>
      </c>
      <c r="X5" s="18">
        <f>Comerica!X6</f>
        <v>40706</v>
      </c>
      <c r="Y5" s="18">
        <f>Comerica!Y6</f>
        <v>40713</v>
      </c>
      <c r="Z5" s="18">
        <f>Comerica!Z6</f>
        <v>40720</v>
      </c>
      <c r="AA5" s="18">
        <f>Comerica!AA6</f>
        <v>40727</v>
      </c>
      <c r="AB5" s="18">
        <f>Comerica!AB6</f>
        <v>40734</v>
      </c>
      <c r="AC5" s="18">
        <f>Comerica!AC6</f>
        <v>40741</v>
      </c>
      <c r="AD5" s="18">
        <f>Comerica!AD6</f>
        <v>40748</v>
      </c>
      <c r="AE5" s="18">
        <f>Comerica!AE6</f>
        <v>40755</v>
      </c>
      <c r="AF5" s="18">
        <f>Comerica!AF6</f>
        <v>40762</v>
      </c>
      <c r="AG5" s="18">
        <f>Comerica!AG6</f>
        <v>40769</v>
      </c>
      <c r="AH5" s="18">
        <f>Comerica!AH6</f>
        <v>40776</v>
      </c>
      <c r="AI5" s="18">
        <f>Comerica!AI6</f>
        <v>40783</v>
      </c>
      <c r="AJ5" s="18">
        <f>Comerica!AJ6</f>
        <v>40790</v>
      </c>
      <c r="AK5" s="18">
        <f>Comerica!AK6</f>
        <v>40797</v>
      </c>
      <c r="AL5" s="18">
        <f>Comerica!AL6</f>
        <v>40804</v>
      </c>
      <c r="AM5" s="18">
        <f>Comerica!AM6</f>
        <v>40811</v>
      </c>
      <c r="AN5" s="18">
        <f>Comerica!AN6</f>
        <v>40818</v>
      </c>
      <c r="AO5" s="18">
        <f>Comerica!AO6</f>
        <v>40825</v>
      </c>
      <c r="AP5" s="18">
        <f>Comerica!AP6</f>
        <v>40832</v>
      </c>
      <c r="AQ5" s="18">
        <f>Comerica!AQ6</f>
        <v>40839</v>
      </c>
      <c r="AR5" s="18">
        <f>Comerica!AR6</f>
        <v>40846</v>
      </c>
      <c r="AS5" s="18">
        <f>Comerica!AS6</f>
        <v>40853</v>
      </c>
      <c r="AT5" s="18">
        <f>Comerica!AT6</f>
        <v>40860</v>
      </c>
      <c r="AU5" s="18">
        <f>Comerica!AU6</f>
        <v>40867</v>
      </c>
      <c r="AV5" s="18">
        <f>Comerica!AV6</f>
        <v>40874</v>
      </c>
      <c r="AW5" s="18">
        <f>Comerica!AW6</f>
        <v>40881</v>
      </c>
      <c r="AX5" s="18">
        <f>Comerica!AX6</f>
        <v>40888</v>
      </c>
      <c r="AY5" s="18">
        <f>Comerica!AY6</f>
        <v>40895</v>
      </c>
      <c r="AZ5" s="18">
        <f>Comerica!AZ6</f>
        <v>40902</v>
      </c>
      <c r="BA5" s="18">
        <f>Comerica!BA6</f>
        <v>40909</v>
      </c>
      <c r="BB5" s="18">
        <f>Comerica!BB6</f>
        <v>40916</v>
      </c>
      <c r="BC5" s="18">
        <f>Comerica!BC6</f>
        <v>40923</v>
      </c>
      <c r="BD5" s="18">
        <f>Comerica!BD6</f>
        <v>40930</v>
      </c>
      <c r="BE5" s="18">
        <f>Comerica!BE6</f>
        <v>40937</v>
      </c>
      <c r="BF5" s="18">
        <f>Comerica!BF6</f>
        <v>40944</v>
      </c>
      <c r="BG5" s="18">
        <f>Comerica!BG6</f>
        <v>40951</v>
      </c>
      <c r="BH5" s="18">
        <f>Comerica!BH6</f>
        <v>40958</v>
      </c>
      <c r="BI5" s="18">
        <f>Comerica!BI6</f>
        <v>40965</v>
      </c>
      <c r="BJ5" s="18">
        <f>Comerica!BJ6</f>
        <v>40972</v>
      </c>
      <c r="BK5" s="18">
        <f>Comerica!BK6</f>
        <v>40979</v>
      </c>
      <c r="BL5" s="18">
        <f>Comerica!BL6</f>
        <v>40986</v>
      </c>
      <c r="BM5" s="18">
        <f>Comerica!BM6</f>
        <v>40993</v>
      </c>
      <c r="BN5" s="18">
        <f>Comerica!BN6</f>
        <v>41000</v>
      </c>
      <c r="BO5" s="18">
        <f>Comerica!BO6</f>
        <v>41007</v>
      </c>
      <c r="BP5" s="18">
        <f>Comerica!BP6</f>
        <v>41014</v>
      </c>
      <c r="BQ5" s="18">
        <f>Comerica!BQ6</f>
        <v>41021</v>
      </c>
      <c r="BR5" s="18">
        <f t="shared" ref="BR5:EC5" si="5">BR4+6</f>
        <v>41028</v>
      </c>
      <c r="BS5" s="18">
        <f t="shared" si="5"/>
        <v>41035</v>
      </c>
      <c r="BT5" s="18">
        <f t="shared" si="5"/>
        <v>41042</v>
      </c>
      <c r="BU5" s="18">
        <f t="shared" si="5"/>
        <v>41049</v>
      </c>
      <c r="BV5" s="18">
        <f t="shared" si="5"/>
        <v>41056</v>
      </c>
      <c r="BW5" s="18">
        <f t="shared" si="5"/>
        <v>41063</v>
      </c>
      <c r="BX5" s="18">
        <f t="shared" si="5"/>
        <v>41070</v>
      </c>
      <c r="BY5" s="18">
        <f t="shared" si="5"/>
        <v>41077</v>
      </c>
      <c r="BZ5" s="18">
        <f t="shared" si="5"/>
        <v>41084</v>
      </c>
      <c r="CA5" s="18">
        <f t="shared" si="5"/>
        <v>41091</v>
      </c>
      <c r="CB5" s="18">
        <f t="shared" si="5"/>
        <v>41098</v>
      </c>
      <c r="CC5" s="18">
        <f t="shared" si="5"/>
        <v>41105</v>
      </c>
      <c r="CD5" s="18">
        <f t="shared" si="5"/>
        <v>41112</v>
      </c>
      <c r="CE5" s="18">
        <f t="shared" si="5"/>
        <v>41119</v>
      </c>
      <c r="CF5" s="18">
        <f t="shared" si="5"/>
        <v>41126</v>
      </c>
      <c r="CG5" s="18">
        <f t="shared" si="5"/>
        <v>41133</v>
      </c>
      <c r="CH5" s="18">
        <f t="shared" si="5"/>
        <v>41140</v>
      </c>
      <c r="CI5" s="18">
        <f t="shared" si="5"/>
        <v>41147</v>
      </c>
      <c r="CJ5" s="18">
        <f t="shared" si="5"/>
        <v>41154</v>
      </c>
      <c r="CK5" s="18">
        <f t="shared" si="5"/>
        <v>41161</v>
      </c>
      <c r="CL5" s="18">
        <f t="shared" si="5"/>
        <v>41168</v>
      </c>
      <c r="CM5" s="18">
        <f t="shared" si="5"/>
        <v>41175</v>
      </c>
      <c r="CN5" s="18">
        <f t="shared" si="5"/>
        <v>41182</v>
      </c>
      <c r="CO5" s="18">
        <f t="shared" si="5"/>
        <v>41189</v>
      </c>
      <c r="CP5" s="18">
        <f t="shared" si="5"/>
        <v>41196</v>
      </c>
      <c r="CQ5" s="18">
        <f t="shared" si="5"/>
        <v>41203</v>
      </c>
      <c r="CR5" s="18">
        <f t="shared" si="5"/>
        <v>41210</v>
      </c>
      <c r="CS5" s="18">
        <f t="shared" si="5"/>
        <v>41217</v>
      </c>
      <c r="CT5" s="18">
        <f t="shared" si="5"/>
        <v>41224</v>
      </c>
      <c r="CU5" s="18">
        <f t="shared" si="5"/>
        <v>41231</v>
      </c>
      <c r="CV5" s="18">
        <f t="shared" si="5"/>
        <v>41238</v>
      </c>
      <c r="CW5" s="18">
        <f t="shared" si="5"/>
        <v>41245</v>
      </c>
      <c r="CX5" s="18">
        <f t="shared" si="5"/>
        <v>41252</v>
      </c>
      <c r="CY5" s="18">
        <f t="shared" si="5"/>
        <v>41259</v>
      </c>
      <c r="CZ5" s="18">
        <f t="shared" si="5"/>
        <v>41266</v>
      </c>
      <c r="DA5" s="18">
        <f t="shared" si="5"/>
        <v>41273</v>
      </c>
      <c r="DB5" s="18">
        <f t="shared" si="5"/>
        <v>41280</v>
      </c>
      <c r="DC5" s="18">
        <f t="shared" si="5"/>
        <v>41287</v>
      </c>
      <c r="DD5" s="18">
        <f t="shared" si="5"/>
        <v>41294</v>
      </c>
      <c r="DE5" s="18">
        <f t="shared" si="5"/>
        <v>41301</v>
      </c>
      <c r="DF5" s="18">
        <f t="shared" si="5"/>
        <v>41308</v>
      </c>
      <c r="DG5" s="18">
        <f t="shared" si="5"/>
        <v>41315</v>
      </c>
      <c r="DH5" s="18">
        <f t="shared" si="5"/>
        <v>41322</v>
      </c>
      <c r="DI5" s="18">
        <f t="shared" si="5"/>
        <v>41329</v>
      </c>
      <c r="DJ5" s="18">
        <f t="shared" si="5"/>
        <v>41336</v>
      </c>
      <c r="DK5" s="18">
        <f t="shared" si="5"/>
        <v>41343</v>
      </c>
      <c r="DL5" s="18">
        <f t="shared" si="5"/>
        <v>41350</v>
      </c>
      <c r="DM5" s="18">
        <f t="shared" si="5"/>
        <v>41357</v>
      </c>
      <c r="DN5" s="18">
        <f t="shared" si="5"/>
        <v>41364</v>
      </c>
      <c r="DO5" s="18">
        <f t="shared" si="5"/>
        <v>41371</v>
      </c>
      <c r="DP5" s="18">
        <f t="shared" si="5"/>
        <v>41378</v>
      </c>
      <c r="DQ5" s="18">
        <f t="shared" si="5"/>
        <v>41385</v>
      </c>
      <c r="DR5" s="18">
        <f t="shared" si="5"/>
        <v>41392</v>
      </c>
      <c r="DS5" s="18">
        <f t="shared" si="5"/>
        <v>41399</v>
      </c>
      <c r="DT5" s="18">
        <f t="shared" si="5"/>
        <v>41406</v>
      </c>
      <c r="DU5" s="18">
        <f t="shared" si="5"/>
        <v>41413</v>
      </c>
      <c r="DV5" s="18">
        <f t="shared" si="5"/>
        <v>41420</v>
      </c>
      <c r="DW5" s="18">
        <f t="shared" si="5"/>
        <v>41427</v>
      </c>
      <c r="DX5" s="18">
        <f t="shared" si="5"/>
        <v>41434</v>
      </c>
      <c r="DY5" s="18">
        <f t="shared" si="5"/>
        <v>41441</v>
      </c>
      <c r="DZ5" s="18">
        <f t="shared" si="5"/>
        <v>41448</v>
      </c>
      <c r="EA5" s="18">
        <f t="shared" si="5"/>
        <v>41455</v>
      </c>
      <c r="EB5" s="18">
        <f t="shared" si="5"/>
        <v>41462</v>
      </c>
      <c r="EC5" s="18">
        <f t="shared" si="5"/>
        <v>41469</v>
      </c>
      <c r="ED5" s="18">
        <f t="shared" ref="ED5:GO5" si="6">ED4+6</f>
        <v>41476</v>
      </c>
      <c r="EE5" s="18">
        <f t="shared" si="6"/>
        <v>41483</v>
      </c>
      <c r="EF5" s="18">
        <f t="shared" si="6"/>
        <v>41490</v>
      </c>
      <c r="EG5" s="18">
        <f t="shared" si="6"/>
        <v>41497</v>
      </c>
      <c r="EH5" s="18">
        <f t="shared" si="6"/>
        <v>41504</v>
      </c>
      <c r="EI5" s="18">
        <f t="shared" si="6"/>
        <v>41511</v>
      </c>
      <c r="EJ5" s="18">
        <f t="shared" si="6"/>
        <v>41518</v>
      </c>
      <c r="EK5" s="18">
        <f t="shared" si="6"/>
        <v>41525</v>
      </c>
      <c r="EL5" s="18">
        <f t="shared" si="6"/>
        <v>41532</v>
      </c>
      <c r="EM5" s="18">
        <f t="shared" si="6"/>
        <v>41539</v>
      </c>
      <c r="EN5" s="18">
        <f t="shared" si="6"/>
        <v>41546</v>
      </c>
      <c r="EO5" s="18">
        <f t="shared" si="6"/>
        <v>41553</v>
      </c>
      <c r="EP5" s="18">
        <f t="shared" si="6"/>
        <v>41560</v>
      </c>
      <c r="EQ5" s="18">
        <f t="shared" si="6"/>
        <v>41567</v>
      </c>
      <c r="ER5" s="18">
        <f t="shared" si="6"/>
        <v>41574</v>
      </c>
      <c r="ES5" s="18">
        <f t="shared" si="6"/>
        <v>41581</v>
      </c>
      <c r="ET5" s="18">
        <f t="shared" si="6"/>
        <v>41588</v>
      </c>
      <c r="EU5" s="18">
        <f t="shared" si="6"/>
        <v>41595</v>
      </c>
      <c r="EV5" s="18">
        <f t="shared" si="6"/>
        <v>41602</v>
      </c>
      <c r="EW5" s="18">
        <f t="shared" si="6"/>
        <v>41609</v>
      </c>
      <c r="EX5" s="18">
        <f t="shared" si="6"/>
        <v>41616</v>
      </c>
      <c r="EY5" s="18">
        <f t="shared" si="6"/>
        <v>41623</v>
      </c>
      <c r="EZ5" s="18">
        <f t="shared" si="6"/>
        <v>41630</v>
      </c>
      <c r="FA5" s="18">
        <f t="shared" si="6"/>
        <v>41637</v>
      </c>
      <c r="FB5" s="18">
        <f t="shared" si="6"/>
        <v>41644</v>
      </c>
      <c r="FC5" s="18">
        <f t="shared" si="6"/>
        <v>41651</v>
      </c>
      <c r="FD5" s="18">
        <f t="shared" si="6"/>
        <v>41658</v>
      </c>
      <c r="FE5" s="18">
        <f t="shared" si="6"/>
        <v>41665</v>
      </c>
      <c r="FF5" s="18">
        <f t="shared" si="6"/>
        <v>41672</v>
      </c>
      <c r="FG5" s="18">
        <f t="shared" si="6"/>
        <v>41679</v>
      </c>
      <c r="FH5" s="18">
        <f t="shared" si="6"/>
        <v>41686</v>
      </c>
      <c r="FI5" s="18">
        <f t="shared" si="6"/>
        <v>41693</v>
      </c>
      <c r="FJ5" s="18">
        <f t="shared" si="6"/>
        <v>41700</v>
      </c>
      <c r="FK5" s="18">
        <f t="shared" si="6"/>
        <v>41707</v>
      </c>
      <c r="FL5" s="18">
        <f t="shared" si="6"/>
        <v>41714</v>
      </c>
      <c r="FM5" s="18">
        <f t="shared" si="6"/>
        <v>41721</v>
      </c>
      <c r="FN5" s="18">
        <f t="shared" si="6"/>
        <v>41728</v>
      </c>
      <c r="FO5" s="18">
        <f t="shared" si="6"/>
        <v>41735</v>
      </c>
      <c r="FP5" s="18">
        <f t="shared" si="6"/>
        <v>41742</v>
      </c>
      <c r="FQ5" s="18">
        <f t="shared" si="6"/>
        <v>41749</v>
      </c>
      <c r="FR5" s="18">
        <f t="shared" si="6"/>
        <v>41756</v>
      </c>
      <c r="FS5" s="18">
        <f t="shared" si="6"/>
        <v>41763</v>
      </c>
      <c r="FT5" s="18">
        <f t="shared" si="6"/>
        <v>41770</v>
      </c>
      <c r="FU5" s="18">
        <f t="shared" si="6"/>
        <v>41777</v>
      </c>
      <c r="FV5" s="18">
        <f t="shared" si="6"/>
        <v>41784</v>
      </c>
      <c r="FW5" s="18">
        <f t="shared" si="6"/>
        <v>41791</v>
      </c>
      <c r="FX5" s="18">
        <f t="shared" si="6"/>
        <v>41798</v>
      </c>
      <c r="FY5" s="18">
        <f t="shared" si="6"/>
        <v>41805</v>
      </c>
      <c r="FZ5" s="18">
        <f t="shared" si="6"/>
        <v>41812</v>
      </c>
      <c r="GA5" s="18">
        <f t="shared" si="6"/>
        <v>41819</v>
      </c>
      <c r="GB5" s="18">
        <f t="shared" si="6"/>
        <v>41826</v>
      </c>
      <c r="GC5" s="18">
        <f t="shared" si="6"/>
        <v>41833</v>
      </c>
      <c r="GD5" s="18">
        <f t="shared" si="6"/>
        <v>41840</v>
      </c>
      <c r="GE5" s="18">
        <f t="shared" si="6"/>
        <v>41847</v>
      </c>
      <c r="GF5" s="18">
        <f t="shared" si="6"/>
        <v>41854</v>
      </c>
      <c r="GG5" s="18">
        <f t="shared" si="6"/>
        <v>41861</v>
      </c>
      <c r="GH5" s="18">
        <f t="shared" si="6"/>
        <v>41868</v>
      </c>
      <c r="GI5" s="18">
        <f t="shared" si="6"/>
        <v>41875</v>
      </c>
      <c r="GJ5" s="18">
        <f t="shared" si="6"/>
        <v>41882</v>
      </c>
      <c r="GK5" s="18">
        <f t="shared" si="6"/>
        <v>41889</v>
      </c>
      <c r="GL5" s="18">
        <f t="shared" si="6"/>
        <v>41896</v>
      </c>
      <c r="GM5" s="18">
        <f t="shared" si="6"/>
        <v>41903</v>
      </c>
      <c r="GN5" s="18">
        <f t="shared" si="6"/>
        <v>41910</v>
      </c>
      <c r="GO5" s="18">
        <f t="shared" si="6"/>
        <v>41917</v>
      </c>
      <c r="GP5" s="18">
        <f t="shared" ref="GP5:JA5" si="7">GP4+6</f>
        <v>41924</v>
      </c>
      <c r="GQ5" s="18">
        <f t="shared" si="7"/>
        <v>41931</v>
      </c>
      <c r="GR5" s="18">
        <f t="shared" si="7"/>
        <v>41938</v>
      </c>
      <c r="GS5" s="18">
        <f t="shared" si="7"/>
        <v>41945</v>
      </c>
      <c r="GT5" s="18">
        <f t="shared" si="7"/>
        <v>41952</v>
      </c>
      <c r="GU5" s="18">
        <f t="shared" si="7"/>
        <v>41959</v>
      </c>
      <c r="GV5" s="18">
        <f t="shared" si="7"/>
        <v>41966</v>
      </c>
      <c r="GW5" s="18">
        <f t="shared" si="7"/>
        <v>41973</v>
      </c>
      <c r="GX5" s="18">
        <f t="shared" si="7"/>
        <v>41980</v>
      </c>
      <c r="GY5" s="18">
        <f t="shared" si="7"/>
        <v>41987</v>
      </c>
      <c r="GZ5" s="18">
        <f t="shared" si="7"/>
        <v>41994</v>
      </c>
      <c r="HA5" s="18">
        <f t="shared" si="7"/>
        <v>42001</v>
      </c>
      <c r="HB5" s="18">
        <f t="shared" si="7"/>
        <v>42008</v>
      </c>
      <c r="HC5" s="18">
        <f t="shared" si="7"/>
        <v>42015</v>
      </c>
      <c r="HD5" s="18">
        <f t="shared" si="7"/>
        <v>42022</v>
      </c>
      <c r="HE5" s="18">
        <f t="shared" si="7"/>
        <v>42029</v>
      </c>
      <c r="HF5" s="18">
        <f t="shared" si="7"/>
        <v>42036</v>
      </c>
      <c r="HG5" s="18">
        <f t="shared" si="7"/>
        <v>42043</v>
      </c>
      <c r="HH5" s="18">
        <f t="shared" si="7"/>
        <v>42050</v>
      </c>
      <c r="HI5" s="18">
        <f t="shared" si="7"/>
        <v>42057</v>
      </c>
      <c r="HJ5" s="18">
        <f t="shared" si="7"/>
        <v>42064</v>
      </c>
      <c r="HK5" s="18">
        <f t="shared" si="7"/>
        <v>42071</v>
      </c>
      <c r="HL5" s="18">
        <f t="shared" si="7"/>
        <v>42078</v>
      </c>
      <c r="HM5" s="18">
        <f t="shared" si="7"/>
        <v>42085</v>
      </c>
      <c r="HN5" s="18">
        <f t="shared" si="7"/>
        <v>42092</v>
      </c>
      <c r="HO5" s="18">
        <f t="shared" si="7"/>
        <v>42099</v>
      </c>
      <c r="HP5" s="18">
        <f t="shared" si="7"/>
        <v>42106</v>
      </c>
      <c r="HQ5" s="18">
        <f t="shared" si="7"/>
        <v>42113</v>
      </c>
      <c r="HR5" s="18">
        <f t="shared" si="7"/>
        <v>42120</v>
      </c>
      <c r="HS5" s="18">
        <f t="shared" si="7"/>
        <v>42127</v>
      </c>
      <c r="HT5" s="18">
        <f t="shared" si="7"/>
        <v>42134</v>
      </c>
      <c r="HU5" s="18">
        <f t="shared" si="7"/>
        <v>42141</v>
      </c>
      <c r="HV5" s="18">
        <f t="shared" si="7"/>
        <v>42148</v>
      </c>
      <c r="HW5" s="18">
        <f t="shared" si="7"/>
        <v>42155</v>
      </c>
      <c r="HX5" s="18">
        <f t="shared" si="7"/>
        <v>42162</v>
      </c>
      <c r="HY5" s="18">
        <f t="shared" si="7"/>
        <v>42169</v>
      </c>
      <c r="HZ5" s="18">
        <f t="shared" si="7"/>
        <v>42176</v>
      </c>
      <c r="IA5" s="18">
        <f t="shared" si="7"/>
        <v>42183</v>
      </c>
      <c r="IB5" s="18">
        <f t="shared" si="7"/>
        <v>42190</v>
      </c>
      <c r="IC5" s="18">
        <f t="shared" si="7"/>
        <v>42197</v>
      </c>
      <c r="ID5" s="18">
        <f t="shared" si="7"/>
        <v>42204</v>
      </c>
      <c r="IE5" s="18">
        <f t="shared" si="7"/>
        <v>42211</v>
      </c>
      <c r="IF5" s="18">
        <f t="shared" si="7"/>
        <v>42218</v>
      </c>
      <c r="IG5" s="18">
        <f t="shared" si="7"/>
        <v>42225</v>
      </c>
      <c r="IH5" s="18">
        <f t="shared" si="7"/>
        <v>42232</v>
      </c>
      <c r="II5" s="18">
        <f t="shared" si="7"/>
        <v>42239</v>
      </c>
      <c r="IJ5" s="18">
        <f t="shared" si="7"/>
        <v>42246</v>
      </c>
      <c r="IK5" s="18">
        <f t="shared" si="7"/>
        <v>42253</v>
      </c>
      <c r="IL5" s="18">
        <f t="shared" si="7"/>
        <v>42260</v>
      </c>
      <c r="IM5" s="18">
        <f t="shared" si="7"/>
        <v>42267</v>
      </c>
      <c r="IN5" s="18">
        <f t="shared" si="7"/>
        <v>42274</v>
      </c>
      <c r="IO5" s="18">
        <f t="shared" si="7"/>
        <v>42281</v>
      </c>
      <c r="IP5" s="18">
        <f t="shared" si="7"/>
        <v>42288</v>
      </c>
      <c r="IQ5" s="18">
        <f t="shared" si="7"/>
        <v>42295</v>
      </c>
      <c r="IR5" s="18">
        <f t="shared" si="7"/>
        <v>42302</v>
      </c>
      <c r="IS5" s="18">
        <f t="shared" si="7"/>
        <v>42309</v>
      </c>
      <c r="IT5" s="18">
        <f t="shared" si="7"/>
        <v>42316</v>
      </c>
      <c r="IU5" s="18">
        <f t="shared" si="7"/>
        <v>42323</v>
      </c>
      <c r="IV5" s="18">
        <f t="shared" si="7"/>
        <v>42330</v>
      </c>
      <c r="IW5" s="18">
        <f t="shared" si="7"/>
        <v>42337</v>
      </c>
      <c r="IX5" s="18">
        <f t="shared" si="7"/>
        <v>42344</v>
      </c>
      <c r="IY5" s="18">
        <f t="shared" si="7"/>
        <v>42351</v>
      </c>
      <c r="IZ5" s="18">
        <f t="shared" si="7"/>
        <v>42358</v>
      </c>
      <c r="JA5" s="18">
        <f t="shared" si="7"/>
        <v>42365</v>
      </c>
      <c r="JB5" s="18">
        <f t="shared" ref="JB5:JW5" si="8">JB4+6</f>
        <v>42372</v>
      </c>
      <c r="JC5" s="18">
        <f t="shared" si="8"/>
        <v>42379</v>
      </c>
      <c r="JD5" s="18">
        <f t="shared" si="8"/>
        <v>42386</v>
      </c>
      <c r="JE5" s="18">
        <f t="shared" si="8"/>
        <v>42393</v>
      </c>
      <c r="JF5" s="18">
        <f t="shared" si="8"/>
        <v>42400</v>
      </c>
      <c r="JG5" s="18">
        <f t="shared" si="8"/>
        <v>42407</v>
      </c>
      <c r="JH5" s="18">
        <f t="shared" si="8"/>
        <v>42414</v>
      </c>
      <c r="JI5" s="18">
        <f t="shared" si="8"/>
        <v>42421</v>
      </c>
      <c r="JJ5" s="18">
        <f t="shared" si="8"/>
        <v>42428</v>
      </c>
      <c r="JK5" s="18">
        <f t="shared" si="8"/>
        <v>42435</v>
      </c>
      <c r="JL5" s="18">
        <f t="shared" si="8"/>
        <v>42442</v>
      </c>
      <c r="JM5" s="18">
        <f t="shared" si="8"/>
        <v>42449</v>
      </c>
      <c r="JN5" s="18">
        <f t="shared" si="8"/>
        <v>42456</v>
      </c>
      <c r="JO5" s="18">
        <f t="shared" si="8"/>
        <v>42463</v>
      </c>
      <c r="JP5" s="18">
        <f t="shared" si="8"/>
        <v>42470</v>
      </c>
      <c r="JQ5" s="18">
        <f t="shared" si="8"/>
        <v>42477</v>
      </c>
      <c r="JR5" s="18">
        <f t="shared" si="8"/>
        <v>42484</v>
      </c>
      <c r="JS5" s="18">
        <f t="shared" si="8"/>
        <v>42491</v>
      </c>
      <c r="JT5" s="18">
        <f t="shared" si="8"/>
        <v>42498</v>
      </c>
      <c r="JU5" s="18">
        <f t="shared" si="8"/>
        <v>42505</v>
      </c>
      <c r="JV5" s="18">
        <f t="shared" si="8"/>
        <v>42512</v>
      </c>
      <c r="JW5" s="18">
        <f t="shared" si="8"/>
        <v>42519</v>
      </c>
      <c r="JX5" s="18">
        <f t="shared" ref="JX5" si="9">JX4+6</f>
        <v>42526</v>
      </c>
      <c r="JY5" s="18">
        <f t="shared" ref="JY5" si="10">JY4+6</f>
        <v>42533</v>
      </c>
      <c r="JZ5" s="18">
        <f t="shared" ref="JZ5" si="11">JZ4+6</f>
        <v>42540</v>
      </c>
      <c r="KA5" s="18">
        <f t="shared" ref="KA5" si="12">KA4+6</f>
        <v>42547</v>
      </c>
      <c r="KB5" s="18">
        <f t="shared" ref="KB5" si="13">KB4+6</f>
        <v>42554</v>
      </c>
      <c r="KC5" s="18">
        <f t="shared" ref="KC5" si="14">KC4+6</f>
        <v>42561</v>
      </c>
      <c r="KD5" s="18">
        <f t="shared" ref="KD5" si="15">KD4+6</f>
        <v>42568</v>
      </c>
      <c r="KE5" s="18">
        <f t="shared" ref="KE5" si="16">KE4+6</f>
        <v>42575</v>
      </c>
      <c r="KF5" s="18">
        <f t="shared" ref="KF5" si="17">KF4+6</f>
        <v>42582</v>
      </c>
      <c r="KG5" s="18">
        <f t="shared" ref="KG5" si="18">KG4+6</f>
        <v>42589</v>
      </c>
      <c r="KH5" s="18">
        <f t="shared" ref="KH5" si="19">KH4+6</f>
        <v>42596</v>
      </c>
      <c r="KI5" s="18">
        <f t="shared" ref="KI5" si="20">KI4+6</f>
        <v>42603</v>
      </c>
      <c r="KJ5" s="18">
        <f t="shared" ref="KJ5" si="21">KJ4+6</f>
        <v>42610</v>
      </c>
      <c r="KK5" s="18">
        <f t="shared" ref="KK5" si="22">KK4+6</f>
        <v>42617</v>
      </c>
      <c r="KL5" s="18">
        <f t="shared" ref="KL5" si="23">KL4+6</f>
        <v>42624</v>
      </c>
      <c r="KM5" s="18">
        <f t="shared" ref="KM5" si="24">KM4+6</f>
        <v>42631</v>
      </c>
      <c r="KN5" s="18">
        <f t="shared" ref="KN5" si="25">KN4+6</f>
        <v>42638</v>
      </c>
      <c r="KO5" s="18">
        <f t="shared" ref="KO5" si="26">KO4+6</f>
        <v>42645</v>
      </c>
      <c r="KP5" s="18">
        <f t="shared" ref="KP5" si="27">KP4+6</f>
        <v>42652</v>
      </c>
      <c r="KQ5" s="18">
        <f t="shared" ref="KQ5" si="28">KQ4+6</f>
        <v>42659</v>
      </c>
      <c r="KR5" s="18">
        <f t="shared" ref="KR5" si="29">KR4+6</f>
        <v>42666</v>
      </c>
      <c r="KS5" s="18">
        <f t="shared" ref="KS5" si="30">KS4+6</f>
        <v>42673</v>
      </c>
      <c r="KT5" s="18">
        <f t="shared" ref="KT5" si="31">KT4+6</f>
        <v>42680</v>
      </c>
      <c r="KU5" s="18">
        <f t="shared" ref="KU5" si="32">KU4+6</f>
        <v>42687</v>
      </c>
      <c r="KV5" s="18">
        <f t="shared" ref="KV5" si="33">KV4+6</f>
        <v>42694</v>
      </c>
      <c r="KW5" s="18">
        <f t="shared" ref="KW5" si="34">KW4+6</f>
        <v>42701</v>
      </c>
      <c r="KX5" s="18">
        <f t="shared" ref="KX5" si="35">KX4+6</f>
        <v>42708</v>
      </c>
      <c r="KY5" s="18">
        <f t="shared" ref="KY5" si="36">KY4+6</f>
        <v>42715</v>
      </c>
      <c r="KZ5" s="18">
        <f t="shared" ref="KZ5" si="37">KZ4+6</f>
        <v>42722</v>
      </c>
    </row>
    <row r="6" spans="1:312" x14ac:dyDescent="0.25">
      <c r="BJ6"/>
    </row>
    <row r="7" spans="1:312" x14ac:dyDescent="0.25">
      <c r="BJ7"/>
    </row>
    <row r="8" spans="1:312" s="5" customFormat="1" x14ac:dyDescent="0.25">
      <c r="A8" t="s">
        <v>26</v>
      </c>
      <c r="B8" s="5">
        <f>Comerica!B33</f>
        <v>605505.1</v>
      </c>
      <c r="C8" s="5">
        <f>Comerica!C33</f>
        <v>439258.6</v>
      </c>
      <c r="D8" s="5">
        <f>Comerica!D33</f>
        <v>1006309.2999999999</v>
      </c>
      <c r="E8" s="5">
        <f>Comerica!E33</f>
        <v>727418.04999999993</v>
      </c>
      <c r="F8" s="5">
        <f>Comerica!F33</f>
        <v>305888.5799999999</v>
      </c>
      <c r="G8" s="5">
        <f>Comerica!G33</f>
        <v>228646.18999999989</v>
      </c>
      <c r="H8" s="5">
        <f>Comerica!H33</f>
        <v>1145243.76</v>
      </c>
      <c r="I8" s="5">
        <f>Comerica!I33</f>
        <v>1026730.4</v>
      </c>
      <c r="J8" s="5">
        <f>Comerica!J33</f>
        <v>732203.85</v>
      </c>
      <c r="K8" s="5">
        <f>Comerica!K33</f>
        <v>586292.01</v>
      </c>
      <c r="L8" s="5">
        <f>Comerica!L33</f>
        <v>-892.41999999992549</v>
      </c>
      <c r="M8" s="5">
        <f>Comerica!M33</f>
        <v>313240.5300000002</v>
      </c>
      <c r="N8" s="5">
        <f>Comerica!N33</f>
        <v>104707.08000000016</v>
      </c>
      <c r="O8" s="5">
        <f>Comerica!O33</f>
        <v>1069545.4600000002</v>
      </c>
      <c r="P8" s="5">
        <f>Comerica!P33</f>
        <v>806110.60000000021</v>
      </c>
      <c r="Q8" s="5">
        <f>Comerica!Q33</f>
        <v>145295.40000000026</v>
      </c>
      <c r="R8" s="5">
        <f>Comerica!R33</f>
        <v>1473052.0000000002</v>
      </c>
      <c r="S8" s="5">
        <f>Comerica!S33</f>
        <v>635151.89000000025</v>
      </c>
      <c r="T8" s="5">
        <f>Comerica!T33</f>
        <v>332300.27000000025</v>
      </c>
      <c r="U8" s="5">
        <f>Comerica!U33</f>
        <v>1531145.2200000002</v>
      </c>
      <c r="V8" s="5">
        <f>Comerica!V33</f>
        <v>1233452.9200000004</v>
      </c>
      <c r="W8" s="5">
        <f>Comerica!W33</f>
        <v>684113.48000000045</v>
      </c>
      <c r="X8" s="5">
        <f>Comerica!X33</f>
        <v>396879.2400000004</v>
      </c>
      <c r="Y8" s="5">
        <f>Comerica!Y33</f>
        <v>2926147.5300000003</v>
      </c>
      <c r="Z8" s="5">
        <f>Comerica!Z33</f>
        <v>2286160.7800000003</v>
      </c>
      <c r="AA8" s="5">
        <f>Comerica!AA33</f>
        <v>1912982.4600000004</v>
      </c>
      <c r="AB8" s="5">
        <f>Comerica!AB33</f>
        <v>1477826.0100000005</v>
      </c>
      <c r="AC8" s="5">
        <f>Comerica!AC33</f>
        <v>5574508.3500000006</v>
      </c>
      <c r="AD8" s="5">
        <f>Comerica!AD33</f>
        <v>4836412.5100000007</v>
      </c>
      <c r="AE8" s="5">
        <f>Comerica!AE33</f>
        <v>4476786.8900000015</v>
      </c>
      <c r="AF8" s="5">
        <f>Comerica!AF33</f>
        <v>3666432.0600000015</v>
      </c>
      <c r="AG8" s="5">
        <f>Comerica!AG33</f>
        <v>3518990.8100000015</v>
      </c>
      <c r="AH8" s="5">
        <f>Comerica!AH33</f>
        <v>2537408.4800000042</v>
      </c>
      <c r="AI8" s="5">
        <f>Comerica!AI33</f>
        <v>2279051.9800000042</v>
      </c>
      <c r="AJ8" s="5">
        <f>Comerica!AJ33</f>
        <v>1340348.3200000043</v>
      </c>
      <c r="AK8" s="5">
        <f>Comerica!AK33</f>
        <v>1210258.2500000042</v>
      </c>
      <c r="AL8" s="5">
        <f>Comerica!AL33</f>
        <v>971078.9000000041</v>
      </c>
      <c r="AM8" s="5">
        <f>Comerica!AM33</f>
        <v>-164625.57999999612</v>
      </c>
      <c r="AN8" s="5">
        <f>Comerica!AN33</f>
        <v>1419062.500000004</v>
      </c>
      <c r="AO8" s="5">
        <f>Comerica!AO33</f>
        <v>5283270.2900000038</v>
      </c>
      <c r="AP8" s="5">
        <f>Comerica!AP33</f>
        <v>4885165.2900000038</v>
      </c>
      <c r="AQ8" s="5">
        <f>Comerica!AQ33</f>
        <v>3846190.8600000041</v>
      </c>
      <c r="AR8" s="5">
        <f>Comerica!AR33</f>
        <v>3155301.7200000039</v>
      </c>
      <c r="AS8" s="5">
        <f>Comerica!AS33</f>
        <v>2235754.1400000039</v>
      </c>
      <c r="AT8" s="5">
        <f>Comerica!AT33</f>
        <v>1942307.3600000038</v>
      </c>
      <c r="AU8" s="5">
        <f>Comerica!AU33</f>
        <v>15816510.900000004</v>
      </c>
      <c r="AV8" s="5">
        <f>Comerica!AV33</f>
        <v>15771127.770000003</v>
      </c>
      <c r="AW8" s="5">
        <f>Comerica!AW33</f>
        <v>15735960.800000003</v>
      </c>
      <c r="AX8" s="5">
        <f>Comerica!AX33</f>
        <v>14387323.800000003</v>
      </c>
      <c r="AY8" s="5">
        <f>Comerica!AY33</f>
        <v>13749496.030000003</v>
      </c>
      <c r="AZ8" s="5">
        <f>Comerica!AZ33</f>
        <v>13613318.450000003</v>
      </c>
      <c r="BA8" s="5">
        <f>Comerica!BA33</f>
        <v>4083649.5300000031</v>
      </c>
      <c r="BB8" s="5">
        <f>Comerica!BB33</f>
        <v>3071467.4400000032</v>
      </c>
      <c r="BC8" s="5">
        <f>Comerica!BC33</f>
        <v>2534440.0300000031</v>
      </c>
      <c r="BD8" s="5">
        <f>Comerica!BD33</f>
        <v>1376090.0600000031</v>
      </c>
      <c r="BE8" s="5">
        <f>Comerica!BE33</f>
        <v>868872.05000000307</v>
      </c>
      <c r="BF8" s="5">
        <f>Comerica!BF33</f>
        <v>2515576.4200000037</v>
      </c>
      <c r="BG8" s="5">
        <f>Comerica!BG33</f>
        <v>2083553.4400000037</v>
      </c>
      <c r="BH8" s="5">
        <f>Comerica!BH33</f>
        <v>3255107.9800000037</v>
      </c>
      <c r="BI8" s="5">
        <f>Comerica!BI33</f>
        <v>3208057.9800000037</v>
      </c>
      <c r="BJ8" s="5">
        <f>Comerica!BJ33</f>
        <v>2801364.1100000036</v>
      </c>
      <c r="BK8" s="5">
        <f>Comerica!BK33</f>
        <v>318947.52000000374</v>
      </c>
      <c r="BL8" s="5">
        <f>Comerica!BL33</f>
        <v>2618431.780000004</v>
      </c>
      <c r="BM8" s="5">
        <f>Comerica!BM33</f>
        <v>1057111.2300000039</v>
      </c>
      <c r="BN8" s="5">
        <f>Comerica!BN33</f>
        <v>47119.480000003925</v>
      </c>
      <c r="BO8" s="5">
        <f>Comerica!BO33</f>
        <v>2807292.800000004</v>
      </c>
      <c r="BP8" s="5">
        <f>Comerica!BP33</f>
        <v>1016325.7400000039</v>
      </c>
      <c r="BQ8" s="5">
        <f>Comerica!BQ33</f>
        <v>315908.15000000398</v>
      </c>
      <c r="BR8" s="5">
        <f>Comerica!BR33</f>
        <v>3050192.070000004</v>
      </c>
      <c r="BS8" s="5">
        <f>Comerica!BS33</f>
        <v>561953.45000000438</v>
      </c>
      <c r="BT8" s="5">
        <f>Comerica!BT33</f>
        <v>4003355.4200000046</v>
      </c>
      <c r="BU8" s="5">
        <f>Comerica!BU33</f>
        <v>2177274.7900000047</v>
      </c>
      <c r="BV8" s="5">
        <f>Comerica!BV33</f>
        <v>552746.6900000046</v>
      </c>
      <c r="BW8" s="5">
        <f>Comerica!BW33</f>
        <v>2315689.5400000047</v>
      </c>
      <c r="BX8" s="5">
        <f>Comerica!BX33</f>
        <v>-489111.93999999529</v>
      </c>
      <c r="BY8" s="5">
        <f>Comerica!BY33</f>
        <v>3520273.8700000052</v>
      </c>
      <c r="BZ8" s="5">
        <f>Comerica!BZ33</f>
        <v>1120666.590000005</v>
      </c>
      <c r="CA8" s="5">
        <f>Comerica!CA33</f>
        <v>5164625.0800000047</v>
      </c>
      <c r="CB8" s="5">
        <f>Comerica!CB33</f>
        <v>4189708.8000000045</v>
      </c>
      <c r="CC8" s="5">
        <f>Comerica!CC33</f>
        <v>1182133.2000000046</v>
      </c>
      <c r="CD8" s="5">
        <f>Comerica!CD33</f>
        <v>4189720.5100000044</v>
      </c>
      <c r="CE8" s="5">
        <f>Comerica!CE33</f>
        <v>4071444.1500000046</v>
      </c>
      <c r="CF8" s="5">
        <f>Comerica!CF33</f>
        <v>1715123.6700000046</v>
      </c>
      <c r="CG8" s="5">
        <f>Comerica!CG33</f>
        <v>628282.78000000468</v>
      </c>
      <c r="CH8" s="5">
        <f>Comerica!CH33</f>
        <v>3702464.9500000048</v>
      </c>
      <c r="CI8" s="5">
        <f>Comerica!CI33</f>
        <v>2971621.090000005</v>
      </c>
      <c r="CJ8" s="5">
        <f>Comerica!CJ33</f>
        <v>2071790.1000000047</v>
      </c>
      <c r="CK8" s="5">
        <f>Comerica!CK33</f>
        <v>696873.96000000462</v>
      </c>
      <c r="CL8" s="5">
        <f>Comerica!CL33</f>
        <v>3637661.320000005</v>
      </c>
      <c r="CM8" s="5">
        <f>Comerica!CM33</f>
        <v>3346605.2400000049</v>
      </c>
      <c r="CN8" s="5">
        <f>Comerica!CN33</f>
        <v>1510872.9200000048</v>
      </c>
      <c r="CO8" s="5">
        <f>Comerica!CO33</f>
        <v>-136179.67999999528</v>
      </c>
      <c r="CP8" s="5">
        <f>Comerica!CP33</f>
        <v>-1682347.0899999952</v>
      </c>
      <c r="CQ8" s="5">
        <f>Comerica!CQ33</f>
        <v>1302807.590000005</v>
      </c>
      <c r="CR8" s="5">
        <f>Comerica!CR33</f>
        <v>212503.2600000049</v>
      </c>
      <c r="CS8" s="5">
        <f>Comerica!CS33</f>
        <v>6413958.7900000047</v>
      </c>
      <c r="CT8" s="5">
        <f>Comerica!CT33</f>
        <v>4440086.2200000044</v>
      </c>
      <c r="CU8" s="5">
        <f>Comerica!CU33</f>
        <v>1924025.0800000045</v>
      </c>
      <c r="CV8" s="5">
        <f>Comerica!CV33</f>
        <v>1640766.5100000044</v>
      </c>
      <c r="CW8" s="5">
        <f>Comerica!CW33</f>
        <v>146875.81000000428</v>
      </c>
      <c r="CX8" s="5">
        <f>Comerica!CX33</f>
        <v>3040120.4000000041</v>
      </c>
      <c r="CY8" s="5">
        <f>Comerica!CY33</f>
        <v>1227406.3300000043</v>
      </c>
      <c r="CZ8" s="5">
        <f>Comerica!CZ33</f>
        <v>5607286.6700000037</v>
      </c>
      <c r="DA8" s="5">
        <f>Comerica!DA33</f>
        <v>5457477.9100000039</v>
      </c>
      <c r="DB8" s="5">
        <f>Comerica!DB33</f>
        <v>4221066.3400000036</v>
      </c>
      <c r="DC8" s="5">
        <f>Comerica!DC33</f>
        <v>28350151.840000004</v>
      </c>
      <c r="DD8" s="5">
        <f>Comerica!DD33</f>
        <v>31296012.930000003</v>
      </c>
      <c r="DE8" s="5">
        <f>Comerica!DE33</f>
        <v>29290188.420000002</v>
      </c>
      <c r="DF8" s="5">
        <f>Comerica!DF33</f>
        <v>7294309.370000001</v>
      </c>
      <c r="DG8" s="5">
        <f>Comerica!DG33</f>
        <v>4891883.8900000006</v>
      </c>
      <c r="DH8" s="5">
        <f>Comerica!DH33</f>
        <v>3254219.4700000007</v>
      </c>
      <c r="DI8" s="5">
        <f>Comerica!DI33</f>
        <v>1519881.9700000009</v>
      </c>
      <c r="DJ8" s="5">
        <f>Comerica!DJ33</f>
        <v>-412121.34999999875</v>
      </c>
      <c r="DK8" s="5">
        <f>Comerica!DK33</f>
        <v>2756190.9100000011</v>
      </c>
      <c r="DL8" s="5">
        <f>Comerica!DL33</f>
        <v>877772.2200000009</v>
      </c>
      <c r="DM8" s="5">
        <f>Comerica!DM33</f>
        <v>11378890.48</v>
      </c>
      <c r="DN8" s="5">
        <f>Comerica!DN33</f>
        <v>9255476.9900000002</v>
      </c>
      <c r="DO8" s="5">
        <f>Comerica!DO33</f>
        <v>6257835.7799999993</v>
      </c>
      <c r="DP8" s="5">
        <f>Comerica!DP33</f>
        <v>5341896.0499999989</v>
      </c>
      <c r="DQ8" s="5">
        <f>Comerica!DQ33</f>
        <v>5913080.6199999982</v>
      </c>
      <c r="DR8" s="5">
        <f>Comerica!DR33</f>
        <v>3933759.88</v>
      </c>
      <c r="DS8" s="5">
        <f>Comerica!DS33</f>
        <v>1358091.2100000002</v>
      </c>
      <c r="DT8" s="5">
        <f>Comerica!DT33</f>
        <v>408203.10000000056</v>
      </c>
      <c r="DU8" s="5">
        <f>Comerica!DU33</f>
        <v>5350079.74</v>
      </c>
      <c r="DV8" s="5">
        <f>Comerica!DV33</f>
        <v>4433170.04</v>
      </c>
      <c r="DW8" s="5">
        <f>Comerica!DW33</f>
        <v>3140134.5100000007</v>
      </c>
      <c r="DX8" s="5">
        <f>Comerica!DX33</f>
        <v>142229.16000000061</v>
      </c>
      <c r="DY8" s="5">
        <f>Comerica!DY33</f>
        <v>15649230.060000001</v>
      </c>
      <c r="DZ8" s="5">
        <f>Comerica!DZ33</f>
        <v>15107478.17</v>
      </c>
      <c r="EA8" s="5">
        <f>Comerica!EA33</f>
        <v>13798461.67</v>
      </c>
      <c r="EB8" s="5">
        <f>Comerica!EB33</f>
        <v>12976522.9</v>
      </c>
      <c r="EC8" s="5">
        <f>Comerica!EC33</f>
        <v>9080067.0500000026</v>
      </c>
      <c r="ED8" s="5">
        <f>Comerica!ED33</f>
        <v>8461105.1700000037</v>
      </c>
      <c r="EE8" s="5">
        <f>Comerica!EE33</f>
        <v>5308260.6700000037</v>
      </c>
      <c r="EF8" s="5">
        <f>Comerica!EF33</f>
        <v>6633572.9200000037</v>
      </c>
      <c r="EG8" s="5">
        <f>Comerica!EG33</f>
        <v>4657404.8200000031</v>
      </c>
      <c r="EH8" s="5">
        <f>Comerica!EH33</f>
        <v>3633553.5700000031</v>
      </c>
      <c r="EI8" s="5">
        <f>Comerica!EI33</f>
        <v>1936964.7100000046</v>
      </c>
      <c r="EJ8" s="5">
        <f>Comerica!EJ33</f>
        <v>1263056.8700000048</v>
      </c>
      <c r="EK8" s="5">
        <f>Comerica!EK33</f>
        <v>6136814.9600000046</v>
      </c>
      <c r="EL8" s="5">
        <f>Comerica!EL33</f>
        <v>4952357.9100000039</v>
      </c>
      <c r="EM8" s="5">
        <f>Comerica!EM33</f>
        <v>2735188.5500000035</v>
      </c>
      <c r="EN8" s="5">
        <f>Comerica!EN33</f>
        <v>587419.07000000507</v>
      </c>
      <c r="EO8" s="5">
        <f>Comerica!EO33</f>
        <v>21560766.980000004</v>
      </c>
      <c r="EP8" s="5">
        <f>Comerica!EP33</f>
        <v>20039228.350000005</v>
      </c>
      <c r="EQ8" s="5">
        <f>Comerica!EQ33</f>
        <v>19209442.780000005</v>
      </c>
      <c r="ER8" s="5">
        <f>Comerica!ER33</f>
        <v>16499163.660000004</v>
      </c>
      <c r="ES8" s="5">
        <f>Comerica!ES33</f>
        <v>15814286.330000004</v>
      </c>
      <c r="ET8" s="5">
        <f>Comerica!ET33</f>
        <v>13766943.540000003</v>
      </c>
      <c r="EU8" s="5">
        <f>Comerica!EU33</f>
        <v>12399470.460000003</v>
      </c>
      <c r="EV8" s="5">
        <f>Comerica!EV33</f>
        <v>11662790.070000002</v>
      </c>
      <c r="EW8" s="5">
        <f>Comerica!EW33</f>
        <v>9418774.6700000018</v>
      </c>
      <c r="EX8" s="5">
        <f>Comerica!EX33</f>
        <v>8066643.2600000016</v>
      </c>
      <c r="EY8" s="5">
        <f>Comerica!EY33</f>
        <v>5905708.0300000012</v>
      </c>
      <c r="EZ8" s="5">
        <f>Comerica!EZ33</f>
        <v>7169248.4300000016</v>
      </c>
      <c r="FA8" s="5">
        <f>Comerica!FA33</f>
        <v>3615222.2900000028</v>
      </c>
      <c r="FB8" s="5">
        <f>Comerica!FB33</f>
        <v>16706488.300000003</v>
      </c>
      <c r="FC8" s="5">
        <f>Comerica!FC33</f>
        <v>15176660.280000009</v>
      </c>
      <c r="FD8" s="5">
        <f>Comerica!FD33</f>
        <v>15376835.73000001</v>
      </c>
      <c r="FE8" s="5">
        <f>Comerica!FE33</f>
        <v>13550728.07000001</v>
      </c>
      <c r="FF8" s="5">
        <f>Comerica!FF33</f>
        <v>12800333.74000001</v>
      </c>
      <c r="FG8" s="5">
        <f>Comerica!FG33</f>
        <v>5914756.5800000131</v>
      </c>
      <c r="FH8" s="5">
        <f>Comerica!FH33</f>
        <v>3755550.8700000132</v>
      </c>
      <c r="FI8" s="5">
        <f>Comerica!FI33</f>
        <v>3112263.2400000133</v>
      </c>
      <c r="FJ8" s="5">
        <f>Comerica!FJ33</f>
        <v>248091.74000001326</v>
      </c>
      <c r="FK8" s="5">
        <f>Comerica!FK33</f>
        <v>6424648.750000013</v>
      </c>
      <c r="FL8" s="5">
        <f>Comerica!FL33</f>
        <v>4110071.8700000127</v>
      </c>
      <c r="FM8" s="5">
        <f>Comerica!FM33</f>
        <v>22793656.060000014</v>
      </c>
      <c r="FN8" s="5">
        <f>Comerica!FN33</f>
        <v>19150621.960000016</v>
      </c>
      <c r="FO8" s="5">
        <f>Comerica!FO33</f>
        <v>15663291.380000016</v>
      </c>
      <c r="FP8" s="5">
        <f>Comerica!FP33</f>
        <v>12944974.640000017</v>
      </c>
      <c r="FQ8" s="5">
        <f>Comerica!FQ33</f>
        <v>7230734.1800000165</v>
      </c>
      <c r="FR8" s="5">
        <f>Comerica!FR33</f>
        <v>4279350.7400000161</v>
      </c>
      <c r="FS8" s="5">
        <f>Comerica!FS33</f>
        <v>3366420.7400000161</v>
      </c>
      <c r="FT8" s="5">
        <f>Comerica!FT33</f>
        <v>655843.83000001591</v>
      </c>
      <c r="FU8" s="5">
        <f>Comerica!FU33</f>
        <v>4717620.1700000167</v>
      </c>
      <c r="FV8" s="5">
        <f>Comerica!FV33</f>
        <v>4003120.490000017</v>
      </c>
      <c r="FW8" s="5">
        <f>Comerica!FW33</f>
        <v>2092971.6900000172</v>
      </c>
      <c r="FX8" s="5">
        <f>Comerica!FX33</f>
        <v>9153112.7600000165</v>
      </c>
      <c r="FY8" s="5">
        <f>Comerica!FY33</f>
        <v>5717186.6900000162</v>
      </c>
      <c r="FZ8" s="5">
        <f>Comerica!FZ33</f>
        <v>2847106.6100000162</v>
      </c>
      <c r="GA8" s="5">
        <f>Comerica!GA33</f>
        <v>1332431.4800000163</v>
      </c>
      <c r="GB8" s="5">
        <f>Comerica!GB33</f>
        <v>-512281.33999998379</v>
      </c>
      <c r="GC8" s="5">
        <f>Comerica!GC33</f>
        <v>3726372.2900000149</v>
      </c>
      <c r="GD8" s="5">
        <f>Comerica!GD33</f>
        <v>634345.40000001469</v>
      </c>
      <c r="GE8" s="5">
        <f>Comerica!GE33</f>
        <v>-241394.26999998535</v>
      </c>
      <c r="GF8" s="5">
        <f>Comerica!GF33</f>
        <v>5949701.8100000145</v>
      </c>
      <c r="GG8" s="5">
        <f>Comerica!GG33</f>
        <v>2378990.8100000145</v>
      </c>
      <c r="GH8" s="5">
        <f>Comerica!GH33</f>
        <v>-1496930.3899999855</v>
      </c>
      <c r="GI8" s="5">
        <f>Comerica!GI33</f>
        <v>6341475.040000014</v>
      </c>
      <c r="GJ8" s="5">
        <f>Comerica!GJ33</f>
        <v>3113263.040000014</v>
      </c>
      <c r="GK8" s="5">
        <f>Comerica!GK33</f>
        <v>1099428.8600000141</v>
      </c>
      <c r="GL8" s="5">
        <f>Comerica!GL33</f>
        <v>8301972.5200000154</v>
      </c>
      <c r="GM8" s="5">
        <f>Comerica!GM33</f>
        <v>4710000.0400000159</v>
      </c>
      <c r="GN8" s="5">
        <f>Comerica!GN33</f>
        <v>2455202.0400000159</v>
      </c>
      <c r="GO8" s="5">
        <f>Comerica!GO33</f>
        <v>8746001.2700000163</v>
      </c>
      <c r="GP8" s="5">
        <f>Comerica!GP33</f>
        <v>3107875.1400000164</v>
      </c>
      <c r="GQ8" s="5">
        <f>Comerica!GQ33</f>
        <v>-588295.88999998337</v>
      </c>
      <c r="GR8" s="5">
        <f>Comerica!GR33</f>
        <v>8076674.1700000167</v>
      </c>
      <c r="GS8" s="5">
        <f>Comerica!GS33</f>
        <v>32324336.500000015</v>
      </c>
      <c r="GT8" s="5">
        <f>Comerica!GT33</f>
        <v>6519223.5400000215</v>
      </c>
      <c r="GU8" s="5">
        <f>Comerica!GU33</f>
        <v>6413543.8800000222</v>
      </c>
      <c r="GV8" s="5">
        <f>Comerica!GV33</f>
        <v>6180405.5500000222</v>
      </c>
      <c r="GW8" s="5">
        <f>Comerica!GW33</f>
        <v>3005021.2900000224</v>
      </c>
      <c r="GX8" s="5">
        <f>Comerica!GX33</f>
        <v>684553.28000002261</v>
      </c>
      <c r="GY8" s="5">
        <f>Comerica!GY33</f>
        <v>-2163140.8699999778</v>
      </c>
      <c r="GZ8" s="5">
        <f>Comerica!GZ33</f>
        <v>700917.21000000834</v>
      </c>
      <c r="HA8" s="5">
        <f>Comerica!HA33</f>
        <v>700917.21000000834</v>
      </c>
      <c r="HB8" s="5">
        <f>Comerica!HB33</f>
        <v>685644.99000000837</v>
      </c>
      <c r="HC8" s="5">
        <f>Comerica!HC33</f>
        <v>686574.0200000084</v>
      </c>
      <c r="HD8" s="5">
        <f>Comerica!HD33</f>
        <v>645256.0200000084</v>
      </c>
      <c r="HE8" s="5">
        <f>Comerica!HE33</f>
        <v>653582.70000000845</v>
      </c>
      <c r="HF8" s="5">
        <f>Comerica!HF33</f>
        <v>681389.82000000845</v>
      </c>
      <c r="HG8" s="5">
        <f>Comerica!HG33</f>
        <v>681754.82000000845</v>
      </c>
      <c r="HH8" s="5">
        <f>Comerica!HH33</f>
        <v>681754.82000000845</v>
      </c>
      <c r="HI8" s="5">
        <f>Comerica!HI33</f>
        <v>681754.82000000845</v>
      </c>
      <c r="HJ8" s="5">
        <f>Comerica!HJ33</f>
        <v>681754.82000000845</v>
      </c>
      <c r="HK8" s="5">
        <f>Comerica!HK33</f>
        <v>667888.15000000841</v>
      </c>
      <c r="HL8" s="5">
        <f>Comerica!HL33</f>
        <v>643791.86000000837</v>
      </c>
      <c r="HM8" s="5">
        <f>Comerica!HM33</f>
        <v>643791.86000000837</v>
      </c>
      <c r="HN8" s="5">
        <f>Comerica!HN33</f>
        <v>643791.86000000837</v>
      </c>
      <c r="HO8" s="5">
        <f>Comerica!HO33</f>
        <v>654004.38000000839</v>
      </c>
      <c r="HP8" s="5">
        <f>Comerica!HP33</f>
        <v>648053.76000000839</v>
      </c>
      <c r="HQ8" s="5">
        <f>Comerica!HQ33</f>
        <v>648053.76000000839</v>
      </c>
      <c r="HR8" s="5">
        <f>Comerica!HR33</f>
        <v>648279.79000000842</v>
      </c>
      <c r="HS8" s="5">
        <f>Comerica!HS33</f>
        <v>647982.34000000847</v>
      </c>
      <c r="HT8" s="5">
        <f>Comerica!HT33</f>
        <v>647982.34000000847</v>
      </c>
      <c r="HU8" s="5">
        <f>Comerica!HU33</f>
        <v>642031.24000000849</v>
      </c>
      <c r="HV8" s="5">
        <f>Comerica!HV33</f>
        <v>642031.24000000849</v>
      </c>
      <c r="HW8" s="5">
        <f>Comerica!HW33</f>
        <v>642031.24000000849</v>
      </c>
      <c r="HX8" s="5">
        <f>Comerica!HX33</f>
        <v>642031.24000000849</v>
      </c>
      <c r="HY8" s="5">
        <f>Comerica!HY33</f>
        <v>642031.24000000849</v>
      </c>
      <c r="HZ8" s="5">
        <f>Comerica!HZ33</f>
        <v>642031.24000000849</v>
      </c>
      <c r="IA8" s="5">
        <f>Comerica!IA33</f>
        <v>642031.24000000849</v>
      </c>
      <c r="IB8" s="5">
        <f>Comerica!IB33</f>
        <v>642031.24000000849</v>
      </c>
      <c r="IC8" s="5">
        <f>Comerica!IC33</f>
        <v>642031.24000000849</v>
      </c>
      <c r="ID8" s="5">
        <f>Comerica!ID33</f>
        <v>642031.24000000849</v>
      </c>
      <c r="IE8" s="5">
        <f>Comerica!IE33</f>
        <v>642031.24000000849</v>
      </c>
      <c r="IF8" s="5">
        <f>Comerica!IF33</f>
        <v>642031.24000000849</v>
      </c>
      <c r="IG8" s="5">
        <f>Comerica!IG33</f>
        <v>642031.24000000849</v>
      </c>
      <c r="IH8" s="5">
        <f>Comerica!IH33</f>
        <v>642031.24000000849</v>
      </c>
      <c r="II8" s="5">
        <f>Comerica!II33</f>
        <v>642031.24000000849</v>
      </c>
      <c r="IJ8" s="5">
        <f>Comerica!IJ33</f>
        <v>642031.24000000849</v>
      </c>
      <c r="IK8" s="5">
        <f>Comerica!IK33</f>
        <v>642031.24000000849</v>
      </c>
      <c r="IL8" s="5">
        <f>Comerica!IL33</f>
        <v>642031.24000000849</v>
      </c>
      <c r="IM8" s="5">
        <f>Comerica!IM33</f>
        <v>642031.24000000849</v>
      </c>
      <c r="IN8" s="5">
        <f>Comerica!IN33</f>
        <v>642031.24000000849</v>
      </c>
      <c r="IO8" s="5">
        <f>Comerica!IO33</f>
        <v>642031.24000000849</v>
      </c>
      <c r="IP8" s="5">
        <f>Comerica!IP33</f>
        <v>642031.24000000849</v>
      </c>
      <c r="IQ8" s="5">
        <f>Comerica!IQ33</f>
        <v>642031.24000000849</v>
      </c>
      <c r="IR8" s="5">
        <f>Comerica!IR33</f>
        <v>642031.24000000849</v>
      </c>
      <c r="IS8" s="5">
        <f>Comerica!IS33</f>
        <v>642031.24000000849</v>
      </c>
      <c r="IT8" s="5">
        <f>Comerica!IT33</f>
        <v>642031.24000000849</v>
      </c>
      <c r="IU8" s="5">
        <f>Comerica!IU33</f>
        <v>642031.24000000849</v>
      </c>
      <c r="IV8" s="5">
        <f>Comerica!IV33</f>
        <v>642031.24000000849</v>
      </c>
      <c r="IW8" s="5">
        <f>Comerica!IW33</f>
        <v>642031.24000000849</v>
      </c>
      <c r="IX8" s="5">
        <f>Comerica!IX33</f>
        <v>642031.24000000849</v>
      </c>
      <c r="IY8" s="5">
        <f>Comerica!IY33</f>
        <v>642031.24000000849</v>
      </c>
      <c r="IZ8" s="5">
        <f>Comerica!IZ33</f>
        <v>642031.24000000849</v>
      </c>
      <c r="JA8" s="5">
        <f>Comerica!JA33</f>
        <v>642031.24000000849</v>
      </c>
      <c r="JB8" s="5">
        <f>Comerica!JB33</f>
        <v>642031.24000000849</v>
      </c>
      <c r="JC8" s="5">
        <f>Comerica!JC33</f>
        <v>642031.24000000849</v>
      </c>
      <c r="JD8" s="5">
        <f>Comerica!JD33</f>
        <v>642031.24000000849</v>
      </c>
      <c r="JE8" s="5">
        <f>Comerica!JE33</f>
        <v>642031.24000000849</v>
      </c>
      <c r="JF8" s="5">
        <f>Comerica!JF33</f>
        <v>642031.24000000849</v>
      </c>
      <c r="JG8" s="5">
        <f>Comerica!JG33</f>
        <v>642031.24000000849</v>
      </c>
      <c r="JH8" s="5">
        <f>Comerica!JH33</f>
        <v>642031.24000000849</v>
      </c>
      <c r="JI8" s="5">
        <f>Comerica!JI33</f>
        <v>642031.24000000849</v>
      </c>
      <c r="JJ8" s="5">
        <f>Comerica!JJ33</f>
        <v>642031.24000000849</v>
      </c>
      <c r="JK8" s="5">
        <f>Comerica!JK33</f>
        <v>642031.24000000849</v>
      </c>
      <c r="JL8" s="5">
        <f>Comerica!JL33</f>
        <v>642031.24000000849</v>
      </c>
      <c r="JM8" s="5">
        <f>Comerica!JM33</f>
        <v>642031.24000000849</v>
      </c>
      <c r="JN8" s="5">
        <f>Comerica!JN33</f>
        <v>642031.24000000849</v>
      </c>
      <c r="JO8" s="5">
        <f>Comerica!JO33</f>
        <v>642031.24000000849</v>
      </c>
      <c r="JP8" s="5">
        <f>Comerica!JP33</f>
        <v>642031.24000000849</v>
      </c>
      <c r="JQ8" s="5">
        <f>Comerica!JQ33</f>
        <v>642031.24000000849</v>
      </c>
      <c r="JR8" s="5">
        <f>Comerica!JR33</f>
        <v>642031.24000000849</v>
      </c>
      <c r="JS8" s="5">
        <f>Comerica!JS33</f>
        <v>642031.24000000849</v>
      </c>
      <c r="JT8" s="5">
        <f>Comerica!JT33</f>
        <v>642031.24000000849</v>
      </c>
      <c r="JU8" s="5">
        <f>Comerica!JU33</f>
        <v>642031.24000000849</v>
      </c>
      <c r="JV8" s="5">
        <f>Comerica!JV33</f>
        <v>642031.24000000849</v>
      </c>
      <c r="JW8" s="5">
        <f>Comerica!JW33</f>
        <v>642031.24000000849</v>
      </c>
      <c r="JX8" s="5">
        <f>Comerica!JX33</f>
        <v>642031.24000000849</v>
      </c>
      <c r="JY8" s="5">
        <f>Comerica!JY33</f>
        <v>642031.24000000849</v>
      </c>
      <c r="JZ8" s="5">
        <f>Comerica!JZ33</f>
        <v>642031.24000000849</v>
      </c>
      <c r="KA8" s="5">
        <f>Comerica!KA33</f>
        <v>642031.24000000849</v>
      </c>
      <c r="KB8" s="5">
        <f>Comerica!KB33</f>
        <v>642031.24000000849</v>
      </c>
      <c r="KC8" s="5">
        <f>Comerica!KC33</f>
        <v>642031.24000000849</v>
      </c>
      <c r="KD8" s="5">
        <f>Comerica!KD33</f>
        <v>642031.24000000849</v>
      </c>
      <c r="KE8" s="5">
        <f>Comerica!KE33</f>
        <v>642031.24000000849</v>
      </c>
      <c r="KF8" s="5">
        <f>Comerica!KF33</f>
        <v>642031.24000000849</v>
      </c>
      <c r="KG8" s="5">
        <f>Comerica!KG33</f>
        <v>642031.24000000849</v>
      </c>
      <c r="KH8" s="5">
        <f>Comerica!KH33</f>
        <v>642031.24000000849</v>
      </c>
      <c r="KI8" s="5">
        <f>Comerica!KI33</f>
        <v>642031.24000000849</v>
      </c>
      <c r="KJ8" s="5">
        <f>Comerica!KJ33</f>
        <v>642031.24000000849</v>
      </c>
      <c r="KK8" s="5">
        <f>Comerica!KK33</f>
        <v>642031.24000000849</v>
      </c>
      <c r="KL8" s="5">
        <f>Comerica!KL33</f>
        <v>642031.24000000849</v>
      </c>
      <c r="KM8" s="5">
        <f>Comerica!KM33</f>
        <v>642031.24000000849</v>
      </c>
      <c r="KN8" s="5">
        <f>Comerica!KN33</f>
        <v>642031.24000000849</v>
      </c>
      <c r="KO8" s="5">
        <f>Comerica!KO33</f>
        <v>642031.24000000849</v>
      </c>
      <c r="KP8" s="5">
        <f>Comerica!KP33</f>
        <v>642031.24000000849</v>
      </c>
      <c r="KQ8" s="5">
        <f>Comerica!KQ33</f>
        <v>642031.24000000849</v>
      </c>
      <c r="KR8" s="5">
        <f>Comerica!KR33</f>
        <v>642031.24000000849</v>
      </c>
      <c r="KS8" s="5">
        <f>Comerica!KS33</f>
        <v>642031.24000000849</v>
      </c>
      <c r="KT8" s="5">
        <f>Comerica!KT33</f>
        <v>642031.24000000849</v>
      </c>
      <c r="KU8" s="5">
        <f>Comerica!KU33</f>
        <v>642031.24000000849</v>
      </c>
      <c r="KV8" s="5">
        <f>Comerica!KV33</f>
        <v>642031.24000000849</v>
      </c>
      <c r="KW8" s="5">
        <f>Comerica!KW33</f>
        <v>642031.24000000849</v>
      </c>
      <c r="KX8" s="5">
        <f>Comerica!KX33</f>
        <v>642031.24000000849</v>
      </c>
      <c r="KY8" s="5">
        <f>Comerica!KY33</f>
        <v>642031.24000000849</v>
      </c>
      <c r="KZ8" s="5">
        <f>Comerica!KZ33</f>
        <v>642031.24000000849</v>
      </c>
    </row>
    <row r="9" spans="1:312" s="5" customFormat="1" x14ac:dyDescent="0.25">
      <c r="A9" t="s">
        <v>25</v>
      </c>
      <c r="B9" s="5">
        <f>Fidelity!B32</f>
        <v>31543082.280000001</v>
      </c>
      <c r="C9" s="5">
        <f>Fidelity!C32</f>
        <v>31543082.280000001</v>
      </c>
      <c r="D9" s="5">
        <f>Fidelity!D32</f>
        <v>31543082.280000001</v>
      </c>
      <c r="E9" s="5">
        <f>Fidelity!E32</f>
        <v>31543082.280000001</v>
      </c>
      <c r="F9" s="5">
        <f>Fidelity!F32</f>
        <v>31563171.310000002</v>
      </c>
      <c r="G9" s="5">
        <f>Fidelity!G32</f>
        <v>31563171.310000002</v>
      </c>
      <c r="H9" s="5">
        <f>Fidelity!H32</f>
        <v>31563171.310000002</v>
      </c>
      <c r="I9" s="5">
        <f>Fidelity!I32</f>
        <v>31563171.310000002</v>
      </c>
      <c r="J9" s="5">
        <f>Fidelity!J32</f>
        <v>31570303.180000003</v>
      </c>
      <c r="K9" s="5">
        <f>Fidelity!K32</f>
        <v>31570303.180000003</v>
      </c>
      <c r="L9" s="5">
        <f>Fidelity!L32</f>
        <v>31570303.180000003</v>
      </c>
      <c r="M9" s="5">
        <f>Fidelity!M32</f>
        <v>31570303.180000003</v>
      </c>
      <c r="N9" s="5">
        <f>Fidelity!N32</f>
        <v>31577207.880000003</v>
      </c>
      <c r="O9" s="5">
        <f>Fidelity!O32</f>
        <v>30077207.880000003</v>
      </c>
      <c r="P9" s="5">
        <f>Fidelity!P32</f>
        <v>30077207.880000003</v>
      </c>
      <c r="Q9" s="5">
        <f>Fidelity!Q32</f>
        <v>30077207.880000003</v>
      </c>
      <c r="R9" s="5">
        <f>Fidelity!R32</f>
        <v>28592336.440000001</v>
      </c>
      <c r="S9" s="5">
        <f>Fidelity!S32</f>
        <v>28592336.440000001</v>
      </c>
      <c r="T9" s="5">
        <f>Fidelity!T32</f>
        <v>28592336.440000001</v>
      </c>
      <c r="U9" s="5">
        <f>Fidelity!U32</f>
        <v>26592336.440000001</v>
      </c>
      <c r="V9" s="5">
        <f>Fidelity!V32</f>
        <v>26592336.440000001</v>
      </c>
      <c r="W9" s="5">
        <f>Fidelity!W32</f>
        <v>26594382.450000003</v>
      </c>
      <c r="X9" s="5">
        <f>Fidelity!X32</f>
        <v>26594382.450000003</v>
      </c>
      <c r="Y9" s="5">
        <f>Fidelity!Y32</f>
        <v>23594382.450000003</v>
      </c>
      <c r="Z9" s="5">
        <f>Fidelity!Z32</f>
        <v>23594382.450000003</v>
      </c>
      <c r="AA9" s="5">
        <f>Fidelity!AA32</f>
        <v>23599997.490000002</v>
      </c>
      <c r="AB9" s="5">
        <f>Fidelity!AB32</f>
        <v>23599997.490000002</v>
      </c>
      <c r="AC9" s="5">
        <f>Fidelity!AC32</f>
        <v>23599997.490000002</v>
      </c>
      <c r="AD9" s="5">
        <f>Fidelity!AD32</f>
        <v>23599997.490000002</v>
      </c>
      <c r="AE9" s="5">
        <f>Fidelity!AE32</f>
        <v>23596323.48</v>
      </c>
      <c r="AF9" s="5">
        <f>Fidelity!AF32</f>
        <v>23596323.48</v>
      </c>
      <c r="AG9" s="5">
        <f>Fidelity!AG32</f>
        <v>23596323.48</v>
      </c>
      <c r="AH9" s="5">
        <f>Fidelity!AH32</f>
        <v>53596323.480000004</v>
      </c>
      <c r="AI9" s="5">
        <f>Fidelity!AI32</f>
        <v>57422236.300000004</v>
      </c>
      <c r="AJ9" s="5">
        <f>Fidelity!AJ32</f>
        <v>57428152.660000004</v>
      </c>
      <c r="AK9" s="5">
        <f>Fidelity!AK32</f>
        <v>57428152.660000004</v>
      </c>
      <c r="AL9" s="5">
        <f>Fidelity!AL32</f>
        <v>57428152.660000004</v>
      </c>
      <c r="AM9" s="5">
        <f>Fidelity!AM32</f>
        <v>57428152.660000004</v>
      </c>
      <c r="AN9" s="5">
        <f>Fidelity!AN32</f>
        <v>55424367.220000006</v>
      </c>
      <c r="AO9" s="5">
        <f>Fidelity!AO32</f>
        <v>55424367.220000006</v>
      </c>
      <c r="AP9" s="5">
        <f>Fidelity!AP32</f>
        <v>55424367.220000006</v>
      </c>
      <c r="AQ9" s="5">
        <f>Fidelity!AQ32</f>
        <v>55424367.220000006</v>
      </c>
      <c r="AR9" s="5">
        <f>Fidelity!AR32</f>
        <v>55424367.220000006</v>
      </c>
      <c r="AS9" s="5">
        <f>Fidelity!AS32</f>
        <v>55430049.340000004</v>
      </c>
      <c r="AT9" s="5">
        <f>Fidelity!AT32</f>
        <v>55430049.340000004</v>
      </c>
      <c r="AU9" s="5">
        <f>Fidelity!AU32</f>
        <v>55430049.340000004</v>
      </c>
      <c r="AV9" s="5">
        <f>Fidelity!AV32</f>
        <v>55430049.340000004</v>
      </c>
      <c r="AW9" s="5">
        <f>Fidelity!AW32</f>
        <v>55436051.740000002</v>
      </c>
      <c r="AX9" s="5">
        <f>Fidelity!AX32</f>
        <v>55436051.740000002</v>
      </c>
      <c r="AY9" s="5">
        <f>Fidelity!AY32</f>
        <v>55436051.740000002</v>
      </c>
      <c r="AZ9" s="5">
        <f>Fidelity!AZ32</f>
        <v>55436051.740000002</v>
      </c>
      <c r="BA9" s="5">
        <f>Fidelity!BA32</f>
        <v>64440712.490000002</v>
      </c>
      <c r="BB9" s="5">
        <f>Fidelity!BB32</f>
        <v>64440712.490000002</v>
      </c>
      <c r="BC9" s="5">
        <f>Fidelity!BC32</f>
        <v>64440712.490000002</v>
      </c>
      <c r="BD9" s="5">
        <f>Fidelity!BD32</f>
        <v>64440712.490000002</v>
      </c>
      <c r="BE9" s="5">
        <f>Fidelity!BE32</f>
        <v>64440712.490000002</v>
      </c>
      <c r="BF9" s="5">
        <f>Fidelity!BF32</f>
        <v>61438372.050000004</v>
      </c>
      <c r="BG9" s="5">
        <f>Fidelity!BG32</f>
        <v>61438372.050000004</v>
      </c>
      <c r="BH9" s="5">
        <f>Fidelity!BH32</f>
        <v>57438372.050000004</v>
      </c>
      <c r="BI9" s="5">
        <f>Fidelity!BI32</f>
        <v>57438372.050000004</v>
      </c>
      <c r="BJ9" s="5">
        <f>Fidelity!BJ32</f>
        <v>57432500.850000001</v>
      </c>
      <c r="BK9" s="5">
        <f>Fidelity!BK32</f>
        <v>57432500.850000001</v>
      </c>
      <c r="BL9" s="5">
        <f>Fidelity!BL32</f>
        <v>53432500.850000001</v>
      </c>
      <c r="BM9" s="5">
        <f>Fidelity!BM32</f>
        <v>53432500.850000001</v>
      </c>
      <c r="BN9" s="5">
        <f>Fidelity!BN32</f>
        <v>53434538.259999998</v>
      </c>
      <c r="BO9" s="5">
        <f>Fidelity!BO32</f>
        <v>49434538.259999998</v>
      </c>
      <c r="BP9" s="5">
        <f>Fidelity!BP32</f>
        <v>49434538.259999998</v>
      </c>
      <c r="BQ9" s="5">
        <f>Fidelity!BQ32</f>
        <v>49434538.259999998</v>
      </c>
      <c r="BR9" s="5">
        <f>Fidelity!BR32</f>
        <v>45434538.259999998</v>
      </c>
      <c r="BS9" s="5">
        <f>Fidelity!BS32</f>
        <v>45440838.989999995</v>
      </c>
      <c r="BT9" s="5">
        <f>Fidelity!BT32</f>
        <v>41440838.989999995</v>
      </c>
      <c r="BU9" s="5">
        <f>Fidelity!BU32</f>
        <v>41440838.989999995</v>
      </c>
      <c r="BV9" s="5">
        <f>Fidelity!BV32</f>
        <v>41440838.989999995</v>
      </c>
      <c r="BW9" s="5">
        <f>Fidelity!BW32</f>
        <v>37449233.939999998</v>
      </c>
      <c r="BX9" s="5">
        <f>Fidelity!BX32</f>
        <v>37449233.939999998</v>
      </c>
      <c r="BY9" s="5">
        <f>Fidelity!BY32</f>
        <v>72449233.939999998</v>
      </c>
      <c r="BZ9" s="5">
        <f>Fidelity!BZ32</f>
        <v>72449233.939999998</v>
      </c>
      <c r="CA9" s="5">
        <f>Fidelity!CA32</f>
        <v>67447101.829999998</v>
      </c>
      <c r="CB9" s="5">
        <f>Fidelity!CB32</f>
        <v>67447101.829999998</v>
      </c>
      <c r="CC9" s="5">
        <f>Fidelity!CC32</f>
        <v>67447101.829999998</v>
      </c>
      <c r="CD9" s="5">
        <f>Fidelity!CD32</f>
        <v>62447101.829999998</v>
      </c>
      <c r="CE9" s="5">
        <f>Fidelity!CE32</f>
        <v>62447101.829999998</v>
      </c>
      <c r="CF9" s="5">
        <f>Fidelity!CF32</f>
        <v>62462922.949999996</v>
      </c>
      <c r="CG9" s="5">
        <f>Fidelity!CG32</f>
        <v>62462922.949999996</v>
      </c>
      <c r="CH9" s="5">
        <f>Fidelity!CH32</f>
        <v>57462922.949999996</v>
      </c>
      <c r="CI9" s="5">
        <f>Fidelity!CI32</f>
        <v>57462922.949999996</v>
      </c>
      <c r="CJ9" s="5">
        <f>Fidelity!CJ32</f>
        <v>57472472.839999996</v>
      </c>
      <c r="CK9" s="5">
        <f>Fidelity!CK32</f>
        <v>57472472.839999996</v>
      </c>
      <c r="CL9" s="5">
        <f>Fidelity!CL32</f>
        <v>52472472.839999996</v>
      </c>
      <c r="CM9" s="5">
        <f>Fidelity!CM32</f>
        <v>52472472.839999996</v>
      </c>
      <c r="CN9" s="5">
        <f>Fidelity!CN32</f>
        <v>52476533.699999996</v>
      </c>
      <c r="CO9" s="5">
        <f>Fidelity!CO32</f>
        <v>52476533.699999996</v>
      </c>
      <c r="CP9" s="5">
        <f>Fidelity!CP32</f>
        <v>52476533.699999996</v>
      </c>
      <c r="CQ9" s="5">
        <f>Fidelity!CQ32</f>
        <v>47476533.699999996</v>
      </c>
      <c r="CR9" s="5">
        <f>Fidelity!CR32</f>
        <v>47476533.699999996</v>
      </c>
      <c r="CS9" s="5">
        <f>Fidelity!CS32</f>
        <v>47480104.959999993</v>
      </c>
      <c r="CT9" s="5">
        <f>Fidelity!CT32</f>
        <v>47480104.959999993</v>
      </c>
      <c r="CU9" s="5">
        <f>Fidelity!CU32</f>
        <v>47480104.959999993</v>
      </c>
      <c r="CV9" s="5">
        <f>Fidelity!CV32</f>
        <v>47480104.959999993</v>
      </c>
      <c r="CW9" s="5">
        <f>Fidelity!CW32</f>
        <v>47488243.069999993</v>
      </c>
      <c r="CX9" s="5">
        <f>Fidelity!CX32</f>
        <v>42488243.069999993</v>
      </c>
      <c r="CY9" s="5">
        <f>Fidelity!CY32</f>
        <v>42488243.069999993</v>
      </c>
      <c r="CZ9" s="5">
        <f>Fidelity!CZ32</f>
        <v>38488243.069999993</v>
      </c>
      <c r="DA9" s="5">
        <f>Fidelity!DA32</f>
        <v>38488243.069999993</v>
      </c>
      <c r="DB9" s="5">
        <f>Fidelity!DB32</f>
        <v>38493893.019999996</v>
      </c>
      <c r="DC9" s="5">
        <f>Fidelity!DC32</f>
        <v>38493893.019999996</v>
      </c>
      <c r="DD9" s="5">
        <f>Fidelity!DD32</f>
        <v>38493893.019999996</v>
      </c>
      <c r="DE9" s="5">
        <f>Fidelity!DE32</f>
        <v>38493893.019999996</v>
      </c>
      <c r="DF9" s="5">
        <f>Fidelity!DF32</f>
        <v>58497151.809999995</v>
      </c>
      <c r="DG9" s="5">
        <f>Fidelity!DG32</f>
        <v>58497151.809999995</v>
      </c>
      <c r="DH9" s="5">
        <f>Fidelity!DH32</f>
        <v>58497151.809999995</v>
      </c>
      <c r="DI9" s="5">
        <f>Fidelity!DI32</f>
        <v>58497151.809999995</v>
      </c>
      <c r="DJ9" s="5">
        <f>Fidelity!DJ32</f>
        <v>58497951.169999994</v>
      </c>
      <c r="DK9" s="5">
        <f>Fidelity!DK32</f>
        <v>58497951.169999994</v>
      </c>
      <c r="DL9" s="5">
        <f>Fidelity!DL32</f>
        <v>58497951.169999994</v>
      </c>
      <c r="DM9" s="5">
        <f>Fidelity!DM32</f>
        <v>46497951.169999994</v>
      </c>
      <c r="DN9" s="5">
        <f>Fidelity!DN32</f>
        <v>46501137.789999992</v>
      </c>
      <c r="DO9" s="5">
        <f>Fidelity!DO32</f>
        <v>46501137.789999992</v>
      </c>
      <c r="DP9" s="5">
        <f>Fidelity!DP32</f>
        <v>46501137.789999992</v>
      </c>
      <c r="DQ9" s="5">
        <f>Fidelity!DQ32</f>
        <v>39501137.789999992</v>
      </c>
      <c r="DR9" s="5">
        <f>Fidelity!DR32</f>
        <v>39501137.789999992</v>
      </c>
      <c r="DS9" s="5">
        <f>Fidelity!DS32</f>
        <v>39503598.469999991</v>
      </c>
      <c r="DT9" s="5">
        <f>Fidelity!DT32</f>
        <v>39503598.469999991</v>
      </c>
      <c r="DU9" s="5">
        <f>Fidelity!DU32</f>
        <v>32503598.469999991</v>
      </c>
      <c r="DV9" s="5">
        <f>Fidelity!DV32</f>
        <v>32503598.469999991</v>
      </c>
      <c r="DW9" s="5">
        <f>Fidelity!DW32</f>
        <v>32505634.70999999</v>
      </c>
      <c r="DX9" s="5">
        <f>Fidelity!DX32</f>
        <v>32505634.70999999</v>
      </c>
      <c r="DY9" s="5">
        <f>Fidelity!DY32</f>
        <v>32505634.70999999</v>
      </c>
      <c r="DZ9" s="5">
        <f>Fidelity!DZ32</f>
        <v>32505634.70999999</v>
      </c>
      <c r="EA9" s="5">
        <f>Fidelity!EA32</f>
        <v>32506361.499999989</v>
      </c>
      <c r="EB9" s="5">
        <f>Fidelity!EB32</f>
        <v>32506361.499999989</v>
      </c>
      <c r="EC9" s="5">
        <f>Fidelity!EC32</f>
        <v>32506361.499999989</v>
      </c>
      <c r="ED9" s="5">
        <f>Fidelity!ED32</f>
        <v>32506361.499999989</v>
      </c>
      <c r="EE9" s="5">
        <f>Fidelity!EE32</f>
        <v>32506361.499999989</v>
      </c>
      <c r="EF9" s="5">
        <f>Fidelity!EF32</f>
        <v>32507314.18999999</v>
      </c>
      <c r="EG9" s="5">
        <f>Fidelity!EG32</f>
        <v>32507314.18999999</v>
      </c>
      <c r="EH9" s="5">
        <f>Fidelity!EH32</f>
        <v>32507314.18999999</v>
      </c>
      <c r="EI9" s="5">
        <f>Fidelity!EI32</f>
        <v>12507314.18999999</v>
      </c>
      <c r="EJ9" s="5">
        <f>Fidelity!EJ32</f>
        <v>12507882.079999991</v>
      </c>
      <c r="EK9" s="5">
        <f>Fidelity!EK32</f>
        <v>5507882.0799999908</v>
      </c>
      <c r="EL9" s="5">
        <f>Fidelity!EL32</f>
        <v>5507882.0799999908</v>
      </c>
      <c r="EM9" s="5">
        <f>Fidelity!EM32</f>
        <v>5507882.0799999908</v>
      </c>
      <c r="EN9" s="5">
        <f>Fidelity!EN32</f>
        <v>5507882.0799999908</v>
      </c>
      <c r="EO9" s="5">
        <f>Fidelity!EO32</f>
        <v>5507781.0899999905</v>
      </c>
      <c r="EP9" s="5">
        <f>Fidelity!EP32</f>
        <v>5507781.0899999905</v>
      </c>
      <c r="EQ9" s="5">
        <f>Fidelity!EQ32</f>
        <v>5507781.0899999905</v>
      </c>
      <c r="ER9" s="5">
        <f>Fidelity!ER32</f>
        <v>5507781.0899999905</v>
      </c>
      <c r="ES9" s="5">
        <f>Fidelity!ES32</f>
        <v>5507827.8699999908</v>
      </c>
      <c r="ET9" s="5">
        <f>Fidelity!ET32</f>
        <v>5507827.8699999908</v>
      </c>
      <c r="EU9" s="5">
        <f>Fidelity!EU32</f>
        <v>5507827.8699999908</v>
      </c>
      <c r="EV9" s="5">
        <f>Fidelity!EV32</f>
        <v>5507827.8699999908</v>
      </c>
      <c r="EW9" s="5">
        <f>Fidelity!EW32</f>
        <v>5507873.1399999904</v>
      </c>
      <c r="EX9" s="5">
        <f>Fidelity!EX32</f>
        <v>5507873.1399999904</v>
      </c>
      <c r="EY9" s="5">
        <f>Fidelity!EY32</f>
        <v>5507873.1399999904</v>
      </c>
      <c r="EZ9" s="5">
        <f>Fidelity!EZ32</f>
        <v>5507873.1399999904</v>
      </c>
      <c r="FA9" s="5">
        <f>Fidelity!FA32</f>
        <v>5507873.1399999904</v>
      </c>
      <c r="FB9" s="5">
        <f>Fidelity!FB32</f>
        <v>5507844.9799999902</v>
      </c>
      <c r="FC9" s="5">
        <f>Fidelity!FC32</f>
        <v>80507844.979999989</v>
      </c>
      <c r="FD9" s="5">
        <f>Fidelity!FD32</f>
        <v>80507844.979999989</v>
      </c>
      <c r="FE9" s="5">
        <f>Fidelity!FE32</f>
        <v>80507844.979999989</v>
      </c>
      <c r="FF9" s="5">
        <f>Fidelity!FF32</f>
        <v>80508384.959999993</v>
      </c>
      <c r="FG9" s="5">
        <f>Fidelity!FG32</f>
        <v>200508384.95999998</v>
      </c>
      <c r="FH9" s="5">
        <f>Fidelity!FH32</f>
        <v>120508384.95999998</v>
      </c>
      <c r="FI9" s="5">
        <f>Fidelity!FI32</f>
        <v>120508384.95999998</v>
      </c>
      <c r="FJ9" s="5">
        <f>Fidelity!FJ32</f>
        <v>120509484.85999998</v>
      </c>
      <c r="FK9" s="5">
        <f>Fidelity!FK32</f>
        <v>113509484.85999998</v>
      </c>
      <c r="FL9" s="5">
        <f>Fidelity!FL32</f>
        <v>113509484.85999998</v>
      </c>
      <c r="FM9" s="5">
        <f>Fidelity!FM32</f>
        <v>98509484.859999985</v>
      </c>
      <c r="FN9" s="5">
        <f>Fidelity!FN32</f>
        <v>98510427.639999986</v>
      </c>
      <c r="FO9" s="5">
        <f>Fidelity!FO32</f>
        <v>98510427.639999986</v>
      </c>
      <c r="FP9" s="5">
        <f>Fidelity!FP32</f>
        <v>98510427.639999986</v>
      </c>
      <c r="FQ9" s="5">
        <f>Fidelity!FQ32</f>
        <v>88510427.639999986</v>
      </c>
      <c r="FR9" s="5">
        <f>Fidelity!FR32</f>
        <v>88510427.639999986</v>
      </c>
      <c r="FS9" s="5">
        <f>Fidelity!FS32</f>
        <v>88511201.779999986</v>
      </c>
      <c r="FT9" s="5">
        <f>Fidelity!FT32</f>
        <v>88511201.779999986</v>
      </c>
      <c r="FU9" s="5">
        <f>Fidelity!FU32</f>
        <v>88511201.779999986</v>
      </c>
      <c r="FV9" s="5">
        <f>Fidelity!FV32</f>
        <v>88511201.779999986</v>
      </c>
      <c r="FW9" s="5">
        <f>Fidelity!FW32</f>
        <v>88511953.589999989</v>
      </c>
      <c r="FX9" s="5">
        <f>Fidelity!FX32</f>
        <v>88511953.589999989</v>
      </c>
      <c r="FY9" s="5">
        <f>Fidelity!FY32</f>
        <v>88511953.589999989</v>
      </c>
      <c r="FZ9" s="5">
        <f>Fidelity!FZ32</f>
        <v>88511953.589999989</v>
      </c>
      <c r="GA9" s="5">
        <f>Fidelity!GA32</f>
        <v>88511953.589999989</v>
      </c>
      <c r="GB9" s="5">
        <f>Fidelity!GB32</f>
        <v>88512681.159999982</v>
      </c>
      <c r="GC9" s="5">
        <f>Fidelity!GC32</f>
        <v>88512681.159999982</v>
      </c>
      <c r="GD9" s="5">
        <f>Fidelity!GD32</f>
        <v>88512681.159999982</v>
      </c>
      <c r="GE9" s="5">
        <f>Fidelity!GE32</f>
        <v>88512681.159999982</v>
      </c>
      <c r="GF9" s="5">
        <f>Fidelity!GF32</f>
        <v>88512681.159999982</v>
      </c>
      <c r="GG9" s="5">
        <f>Fidelity!GG32</f>
        <v>88512681.159999982</v>
      </c>
      <c r="GH9" s="5">
        <f>Fidelity!GH32</f>
        <v>88512681.159999982</v>
      </c>
      <c r="GI9" s="5">
        <f>Fidelity!GI32</f>
        <v>88512681.159999982</v>
      </c>
      <c r="GJ9" s="5">
        <f>Fidelity!GJ32</f>
        <v>88512681.159999982</v>
      </c>
      <c r="GK9" s="5">
        <f>Fidelity!GK32</f>
        <v>88512681.159999982</v>
      </c>
      <c r="GL9" s="5">
        <f>Fidelity!GL32</f>
        <v>88512681.159999982</v>
      </c>
      <c r="GM9" s="5">
        <f>Fidelity!GM32</f>
        <v>88512681.159999982</v>
      </c>
      <c r="GN9" s="5">
        <f>Fidelity!GN32</f>
        <v>88512681.159999982</v>
      </c>
      <c r="GO9" s="5">
        <f>Fidelity!GO32</f>
        <v>88514912.349999979</v>
      </c>
      <c r="GP9" s="5">
        <f>Fidelity!GP32</f>
        <v>88514912.349999979</v>
      </c>
      <c r="GQ9" s="5">
        <f>Fidelity!GQ32</f>
        <v>88514912.349999979</v>
      </c>
      <c r="GR9" s="5">
        <f>Fidelity!GR32</f>
        <v>88514912.349999979</v>
      </c>
      <c r="GS9" s="5">
        <f>Fidelity!GS32</f>
        <v>178515661.45999998</v>
      </c>
      <c r="GT9" s="5">
        <f>Fidelity!GT32</f>
        <v>178515661.45999998</v>
      </c>
      <c r="GU9" s="5">
        <f>Fidelity!GU32</f>
        <v>178515661.45999998</v>
      </c>
      <c r="GV9" s="5">
        <f>Fidelity!GV32</f>
        <v>178515661.45999998</v>
      </c>
      <c r="GW9" s="5">
        <f>Fidelity!GW32</f>
        <v>178517074.11999997</v>
      </c>
      <c r="GX9" s="5">
        <f>Fidelity!GX32</f>
        <v>178517074.11999997</v>
      </c>
      <c r="GY9" s="5">
        <f>Fidelity!GY32</f>
        <v>178517074.11999997</v>
      </c>
      <c r="GZ9" s="5">
        <f>Fidelity!GZ32</f>
        <v>231517074.11999997</v>
      </c>
      <c r="HA9" s="5">
        <f>Fidelity!HA32</f>
        <v>231517074.11999997</v>
      </c>
      <c r="HB9" s="5">
        <f>Fidelity!HB32</f>
        <v>231518732.79999998</v>
      </c>
      <c r="HC9" s="5">
        <f>Fidelity!HC32</f>
        <v>231518732.79999998</v>
      </c>
      <c r="HD9" s="5">
        <f>Fidelity!HD32</f>
        <v>231518732.79999998</v>
      </c>
      <c r="HE9" s="5">
        <f>Fidelity!HE32</f>
        <v>231518732.79999998</v>
      </c>
      <c r="HF9" s="5">
        <f>Fidelity!HF32</f>
        <v>231520699.31999999</v>
      </c>
      <c r="HG9" s="5">
        <f>Fidelity!HG32</f>
        <v>231520699.31999999</v>
      </c>
      <c r="HH9" s="5">
        <f>Fidelity!HH32</f>
        <v>231520699.31999999</v>
      </c>
      <c r="HI9" s="5">
        <f>Fidelity!HI32</f>
        <v>231520699.31999999</v>
      </c>
      <c r="HJ9" s="5">
        <f>Fidelity!HJ32</f>
        <v>294022561.17000002</v>
      </c>
      <c r="HK9" s="5">
        <f>Fidelity!HK32</f>
        <v>294022561.17000002</v>
      </c>
      <c r="HL9" s="5">
        <f>Fidelity!HL32</f>
        <v>294022561.17000002</v>
      </c>
      <c r="HM9" s="5">
        <f>Fidelity!HM32</f>
        <v>294022561.17000002</v>
      </c>
      <c r="HN9" s="5">
        <f>Fidelity!HN32</f>
        <v>294022561.17000002</v>
      </c>
      <c r="HO9" s="5">
        <f>Fidelity!HO32</f>
        <v>294282953.44</v>
      </c>
      <c r="HP9" s="5">
        <f>Fidelity!HP32</f>
        <v>294282953.44</v>
      </c>
      <c r="HQ9" s="5">
        <f>Fidelity!HQ32</f>
        <v>294282953.44</v>
      </c>
      <c r="HR9" s="5">
        <f>Fidelity!HR32</f>
        <v>294282953.44</v>
      </c>
      <c r="HS9" s="5">
        <f>Fidelity!HS32</f>
        <v>294425784.12</v>
      </c>
      <c r="HT9" s="5">
        <f>Fidelity!HT32</f>
        <v>294425784.12</v>
      </c>
      <c r="HU9" s="5">
        <f>Fidelity!HU32</f>
        <v>294425784.12</v>
      </c>
      <c r="HV9" s="5">
        <f>Fidelity!HV32</f>
        <v>294425784.12</v>
      </c>
      <c r="HW9" s="5">
        <f>Fidelity!HW32</f>
        <v>294507405.23000002</v>
      </c>
      <c r="HX9" s="5">
        <f>Fidelity!HX32</f>
        <v>294507405.23000002</v>
      </c>
      <c r="HY9" s="5">
        <f>Fidelity!HY32</f>
        <v>294507405.23000002</v>
      </c>
      <c r="HZ9" s="5">
        <f>Fidelity!HZ32</f>
        <v>294507405.23000002</v>
      </c>
      <c r="IA9" s="5">
        <f>Fidelity!IA32</f>
        <v>294507405.23000002</v>
      </c>
      <c r="IB9" s="5">
        <f>Fidelity!IB32</f>
        <v>294609321.46000004</v>
      </c>
      <c r="IC9" s="5">
        <f>Fidelity!IC32</f>
        <v>294609321.46000004</v>
      </c>
      <c r="ID9" s="5">
        <f>Fidelity!ID32</f>
        <v>294609321.46000004</v>
      </c>
      <c r="IE9" s="5">
        <f>Fidelity!IE32</f>
        <v>294609321.46000004</v>
      </c>
      <c r="IF9" s="5">
        <f>Fidelity!IF32</f>
        <v>294661328.68000007</v>
      </c>
      <c r="IG9" s="5">
        <f>Fidelity!IG32</f>
        <v>279661328.68000007</v>
      </c>
      <c r="IH9" s="5">
        <f>Fidelity!IH32</f>
        <v>279661328.68000007</v>
      </c>
      <c r="II9" s="5">
        <f>Fidelity!II32</f>
        <v>279661328.68000007</v>
      </c>
      <c r="IJ9" s="5">
        <f>Fidelity!IJ32</f>
        <v>264661328.68000007</v>
      </c>
      <c r="IK9" s="5">
        <f>Fidelity!IK32</f>
        <v>264589033.07000005</v>
      </c>
      <c r="IL9" s="5">
        <f>Fidelity!IL32</f>
        <v>264589033.07000005</v>
      </c>
      <c r="IM9" s="5">
        <f>Fidelity!IM32</f>
        <v>252589033.07000005</v>
      </c>
      <c r="IN9" s="5">
        <f>Fidelity!IN32</f>
        <v>252589033.07000005</v>
      </c>
      <c r="IO9" s="5">
        <f>Fidelity!IO32</f>
        <v>252882089.49000004</v>
      </c>
      <c r="IP9" s="5">
        <f>Fidelity!IP32</f>
        <v>252882089.49000004</v>
      </c>
      <c r="IQ9" s="5">
        <f>Fidelity!IQ32</f>
        <v>252882089.49000004</v>
      </c>
      <c r="IR9" s="5">
        <f>Fidelity!IR32</f>
        <v>252882089.49000004</v>
      </c>
      <c r="IS9" s="5">
        <f>Fidelity!IS32</f>
        <v>252844776.74000004</v>
      </c>
      <c r="IT9" s="5">
        <f>Fidelity!IT32</f>
        <v>252844776.74000004</v>
      </c>
      <c r="IU9" s="5">
        <f>Fidelity!IU32</f>
        <v>252844776.74000004</v>
      </c>
      <c r="IV9" s="5">
        <f>Fidelity!IV32</f>
        <v>252844776.74000004</v>
      </c>
      <c r="IW9" s="5">
        <f>Fidelity!IW32</f>
        <v>242844776.74000004</v>
      </c>
      <c r="IX9" s="5">
        <f>Fidelity!IX32</f>
        <v>242566063.68000004</v>
      </c>
      <c r="IY9" s="5">
        <f>Fidelity!IY32</f>
        <v>242566063.68000004</v>
      </c>
      <c r="IZ9" s="5">
        <f>Fidelity!IZ32</f>
        <v>242566063.68000004</v>
      </c>
      <c r="JA9" s="5">
        <f>Fidelity!JA32</f>
        <v>232566063.68000004</v>
      </c>
      <c r="JB9" s="5">
        <f>Fidelity!JB32</f>
        <v>232581115.48000002</v>
      </c>
      <c r="JC9" s="5">
        <f>Fidelity!JC32</f>
        <v>217581115.48000002</v>
      </c>
      <c r="JD9" s="5">
        <f>Fidelity!JD32</f>
        <v>217581115.48000002</v>
      </c>
      <c r="JE9" s="5">
        <f>Fidelity!JE32</f>
        <v>217581115.48000002</v>
      </c>
      <c r="JF9" s="5">
        <f>Fidelity!JF32</f>
        <v>217920069.31000003</v>
      </c>
      <c r="JG9" s="5">
        <f>Fidelity!JG32</f>
        <v>202920069.31000003</v>
      </c>
      <c r="JH9" s="5">
        <f>Fidelity!JH32</f>
        <v>202920069.31000003</v>
      </c>
      <c r="JI9" s="5">
        <f>Fidelity!JI32</f>
        <v>202920069.31000003</v>
      </c>
      <c r="JJ9" s="5">
        <f>Fidelity!JJ32</f>
        <v>202920069.31000003</v>
      </c>
      <c r="JK9" s="5">
        <f>Fidelity!JK32</f>
        <v>202992851.63000003</v>
      </c>
      <c r="JL9" s="5">
        <f>Fidelity!JL32</f>
        <v>192992851.63000003</v>
      </c>
      <c r="JM9" s="5">
        <f>Fidelity!JM32</f>
        <v>192992851.63000003</v>
      </c>
      <c r="JN9" s="5">
        <f>Fidelity!JN32</f>
        <v>182992851.63000003</v>
      </c>
      <c r="JO9" s="5">
        <f>Fidelity!JO32</f>
        <v>183191127.12000003</v>
      </c>
      <c r="JP9" s="5">
        <f>Fidelity!JP32</f>
        <v>173191127.12000003</v>
      </c>
      <c r="JQ9" s="5">
        <f>Fidelity!JQ32</f>
        <v>173191127.12000003</v>
      </c>
      <c r="JR9" s="5">
        <f>Fidelity!JR32</f>
        <v>173191127.12000003</v>
      </c>
      <c r="JS9" s="5">
        <f>Fidelity!JS32</f>
        <v>173302350.78000003</v>
      </c>
      <c r="JT9" s="5">
        <f>Fidelity!JT32</f>
        <v>173302350.78000003</v>
      </c>
      <c r="JU9" s="5">
        <f>Fidelity!JU32</f>
        <v>173302350.78000003</v>
      </c>
      <c r="JV9" s="5">
        <f>Fidelity!JV32</f>
        <v>173302350.78000003</v>
      </c>
      <c r="JW9" s="5">
        <f>Fidelity!JW32</f>
        <v>173302350.78000003</v>
      </c>
      <c r="JX9" s="5">
        <f>Fidelity!JX32</f>
        <v>173302350.78000003</v>
      </c>
      <c r="JY9" s="5">
        <f>Fidelity!JY32</f>
        <v>173302350.78000003</v>
      </c>
      <c r="JZ9" s="5">
        <f>Fidelity!JZ32</f>
        <v>173302350.78000003</v>
      </c>
      <c r="KA9" s="5">
        <f>Fidelity!KA32</f>
        <v>173302350.78000003</v>
      </c>
      <c r="KB9" s="5">
        <f>Fidelity!KB32</f>
        <v>173302350.78000003</v>
      </c>
      <c r="KC9" s="5">
        <f>Fidelity!KC32</f>
        <v>173302350.78000003</v>
      </c>
      <c r="KD9" s="5">
        <f>Fidelity!KD32</f>
        <v>173302350.78000003</v>
      </c>
      <c r="KE9" s="5">
        <f>Fidelity!KE32</f>
        <v>173302350.78000003</v>
      </c>
      <c r="KF9" s="5">
        <f>Fidelity!KF32</f>
        <v>173302350.78000003</v>
      </c>
      <c r="KG9" s="5">
        <f>Fidelity!KG32</f>
        <v>173302350.78000003</v>
      </c>
      <c r="KH9" s="5">
        <f>Fidelity!KH32</f>
        <v>173302350.78000003</v>
      </c>
      <c r="KI9" s="5">
        <f>Fidelity!KI32</f>
        <v>173302350.78000003</v>
      </c>
      <c r="KJ9" s="5">
        <f>Fidelity!KJ32</f>
        <v>173302350.78000003</v>
      </c>
      <c r="KK9" s="5">
        <f>Fidelity!KK32</f>
        <v>173302350.78000003</v>
      </c>
      <c r="KL9" s="5">
        <f>Fidelity!KL32</f>
        <v>173302350.78000003</v>
      </c>
      <c r="KM9" s="5">
        <f>Fidelity!KM32</f>
        <v>173302350.78000003</v>
      </c>
      <c r="KN9" s="5">
        <f>Fidelity!KN32</f>
        <v>173302350.78000003</v>
      </c>
      <c r="KO9" s="5">
        <f>Fidelity!KO32</f>
        <v>173302350.78000003</v>
      </c>
      <c r="KP9" s="5">
        <f>Fidelity!KP32</f>
        <v>173302350.78000003</v>
      </c>
      <c r="KQ9" s="5">
        <f>Fidelity!KQ32</f>
        <v>173302350.78000003</v>
      </c>
      <c r="KR9" s="5">
        <f>Fidelity!KR32</f>
        <v>173302350.78000003</v>
      </c>
      <c r="KS9" s="5">
        <f>Fidelity!KS32</f>
        <v>173302350.78000003</v>
      </c>
      <c r="KT9" s="5">
        <f>Fidelity!KT32</f>
        <v>173302350.78000003</v>
      </c>
      <c r="KU9" s="5">
        <f>Fidelity!KU32</f>
        <v>173302350.78000003</v>
      </c>
      <c r="KV9" s="5">
        <f>Fidelity!KV32</f>
        <v>173302350.78000003</v>
      </c>
      <c r="KW9" s="5">
        <f>Fidelity!KW32</f>
        <v>173302350.78000003</v>
      </c>
      <c r="KX9" s="5">
        <f>Fidelity!KX32</f>
        <v>173302350.78000003</v>
      </c>
      <c r="KY9" s="5">
        <f>Fidelity!KY32</f>
        <v>173302350.78000003</v>
      </c>
      <c r="KZ9" s="5">
        <f>Fidelity!KZ32</f>
        <v>173302350.78000003</v>
      </c>
    </row>
    <row r="10" spans="1:312" s="5" customFormat="1" x14ac:dyDescent="0.25">
      <c r="A10" t="s">
        <v>24</v>
      </c>
      <c r="B10" s="5">
        <f>MS!B33</f>
        <v>3102163.92</v>
      </c>
      <c r="C10" s="5">
        <f>MS!C33</f>
        <v>3102163.92</v>
      </c>
      <c r="D10" s="5">
        <f>MS!D33</f>
        <v>2102163.92</v>
      </c>
      <c r="E10" s="5">
        <f>MS!E33</f>
        <v>2102163.92</v>
      </c>
      <c r="F10" s="5">
        <f>MS!F33</f>
        <v>2102377.48</v>
      </c>
      <c r="G10" s="5">
        <f>MS!G33</f>
        <v>2102377.48</v>
      </c>
      <c r="H10" s="5">
        <f>MS!H33</f>
        <v>602377.48</v>
      </c>
      <c r="I10" s="5">
        <f>MS!I33</f>
        <v>602377.48</v>
      </c>
      <c r="J10" s="5">
        <f>MS!J33</f>
        <v>602846.81999999995</v>
      </c>
      <c r="K10" s="5">
        <f>MS!K33</f>
        <v>602846.81999999995</v>
      </c>
      <c r="L10" s="5">
        <f>MS!L33</f>
        <v>602846.81999999995</v>
      </c>
      <c r="M10" s="5">
        <f>MS!M33</f>
        <v>1446.2799999999115</v>
      </c>
      <c r="N10" s="5">
        <f>MS!N33</f>
        <v>1780.7699999999115</v>
      </c>
      <c r="O10" s="5">
        <f>MS!O33</f>
        <v>1780.7699999999115</v>
      </c>
      <c r="P10" s="5">
        <f>MS!P33</f>
        <v>1780.7699999999115</v>
      </c>
      <c r="Q10" s="5">
        <f>MS!Q33</f>
        <v>1780.7699999999115</v>
      </c>
      <c r="R10" s="5">
        <f>MS!R33</f>
        <v>2510.9299999999116</v>
      </c>
      <c r="S10" s="5">
        <f>MS!S33</f>
        <v>2510.9299999999116</v>
      </c>
      <c r="T10" s="5">
        <f>MS!T33</f>
        <v>2510.9299999999116</v>
      </c>
      <c r="U10" s="5">
        <f>MS!U33</f>
        <v>2510.9299999999116</v>
      </c>
      <c r="V10" s="5">
        <f>MS!V33</f>
        <v>2510.9299999999116</v>
      </c>
      <c r="W10" s="5">
        <f>MS!W33</f>
        <v>3030.1899999999114</v>
      </c>
      <c r="X10" s="5">
        <f>MS!X33</f>
        <v>3030.1899999999114</v>
      </c>
      <c r="Y10" s="5">
        <f>MS!Y33</f>
        <v>3030.1899999999114</v>
      </c>
      <c r="Z10" s="5">
        <f>MS!Z33</f>
        <v>3030.1899999999114</v>
      </c>
      <c r="AA10" s="5">
        <f>MS!AA33</f>
        <v>3367.6799999999112</v>
      </c>
      <c r="AB10" s="5">
        <f>MS!AB33</f>
        <v>3367.6799999999112</v>
      </c>
      <c r="AC10" s="5">
        <f>MS!AC33</f>
        <v>3367.6799999999112</v>
      </c>
      <c r="AD10" s="5">
        <f>MS!AD33</f>
        <v>3367.6799999999112</v>
      </c>
      <c r="AE10" s="5">
        <f>MS!AE33</f>
        <v>3178.8999999999114</v>
      </c>
      <c r="AF10" s="5">
        <f>MS!AF33</f>
        <v>3178.8999999999114</v>
      </c>
      <c r="AG10" s="5">
        <f>MS!AG33</f>
        <v>3178.8999999999114</v>
      </c>
      <c r="AH10" s="5">
        <f>MS!AH33</f>
        <v>3178.8999999999114</v>
      </c>
      <c r="AI10" s="5">
        <f>MS!AI33</f>
        <v>3178.8999999999114</v>
      </c>
      <c r="AJ10" s="5">
        <f>MS!AJ33</f>
        <v>3939.3099999999113</v>
      </c>
      <c r="AK10" s="5">
        <f>MS!AK33</f>
        <v>3939.3099999999113</v>
      </c>
      <c r="AL10" s="5">
        <f>MS!AL33</f>
        <v>3939.3099999999113</v>
      </c>
      <c r="AM10" s="5">
        <f>MS!AM33</f>
        <v>3939.3099999999113</v>
      </c>
      <c r="AN10" s="5">
        <f>MS!AN33</f>
        <v>3752.0099999999111</v>
      </c>
      <c r="AO10" s="5">
        <f>MS!AO33</f>
        <v>3752.0099999999111</v>
      </c>
      <c r="AP10" s="5">
        <f>MS!AP33</f>
        <v>3752.0099999999111</v>
      </c>
      <c r="AQ10" s="5">
        <f>MS!AQ33</f>
        <v>3752.0099999999111</v>
      </c>
      <c r="AR10" s="5">
        <f>MS!AR33</f>
        <v>3752.0099999999111</v>
      </c>
      <c r="AS10" s="5">
        <f>MS!AS33</f>
        <v>4005.1399999999112</v>
      </c>
      <c r="AT10" s="5">
        <f>MS!AT33</f>
        <v>4005.1399999999112</v>
      </c>
      <c r="AU10" s="5">
        <f>MS!AU33</f>
        <v>4005.1399999999112</v>
      </c>
      <c r="AV10" s="5">
        <f>MS!AV33</f>
        <v>4005.1399999999112</v>
      </c>
      <c r="AW10" s="5">
        <f>MS!AW33</f>
        <v>4131.3199999999115</v>
      </c>
      <c r="AX10" s="5">
        <f>MS!AX33</f>
        <v>4131.3199999999115</v>
      </c>
      <c r="AY10" s="5">
        <f>MS!AY33</f>
        <v>4131.3199999999115</v>
      </c>
      <c r="AZ10" s="5">
        <f>MS!AZ33</f>
        <v>18504131.32</v>
      </c>
      <c r="BA10" s="5">
        <f>MS!BA33</f>
        <v>18503542.620000001</v>
      </c>
      <c r="BB10" s="5">
        <f>MS!BB33</f>
        <v>18503542.620000001</v>
      </c>
      <c r="BC10" s="5">
        <f>MS!BC33</f>
        <v>18503542.620000001</v>
      </c>
      <c r="BD10" s="5">
        <f>MS!BD33</f>
        <v>18503542.620000001</v>
      </c>
      <c r="BE10" s="5">
        <f>MS!BE33</f>
        <v>18503542.620000001</v>
      </c>
      <c r="BF10" s="5">
        <f>MS!BF33</f>
        <v>18506500.170000002</v>
      </c>
      <c r="BG10" s="5">
        <f>MS!BG33</f>
        <v>18627623.300000001</v>
      </c>
      <c r="BH10" s="5">
        <f>MS!BH33</f>
        <v>18627623.300000001</v>
      </c>
      <c r="BI10" s="5">
        <f>MS!BI33</f>
        <v>18627623.300000001</v>
      </c>
      <c r="BJ10" s="5">
        <f>MS!BJ33</f>
        <v>18621407.970000003</v>
      </c>
      <c r="BK10" s="5">
        <f>MS!BK33</f>
        <v>18621407.970000003</v>
      </c>
      <c r="BL10" s="5">
        <f>MS!BL33</f>
        <v>18581407.970000003</v>
      </c>
      <c r="BM10" s="5">
        <f>MS!BM33</f>
        <v>18585970.280000001</v>
      </c>
      <c r="BN10" s="5">
        <f>MS!BN33</f>
        <v>18585970.280000001</v>
      </c>
      <c r="BO10" s="5">
        <f>MS!BO33</f>
        <v>18585970.280000001</v>
      </c>
      <c r="BP10" s="5">
        <f>MS!BP33</f>
        <v>18585970.280000001</v>
      </c>
      <c r="BQ10" s="5">
        <f>MS!BQ33</f>
        <v>18585970.280000001</v>
      </c>
      <c r="BR10" s="5">
        <f>MS!BR33</f>
        <v>18585970.280000001</v>
      </c>
      <c r="BS10" s="5">
        <f>MS!BS33</f>
        <v>18586723.640000001</v>
      </c>
      <c r="BT10" s="5">
        <f>MS!BT33</f>
        <v>18586723.640000001</v>
      </c>
      <c r="BU10" s="5">
        <f>MS!BU33</f>
        <v>18586723.640000001</v>
      </c>
      <c r="BV10" s="5">
        <f>MS!BV33</f>
        <v>18586723.640000001</v>
      </c>
      <c r="BW10" s="5">
        <f>MS!BW33</f>
        <v>18595076.719999999</v>
      </c>
      <c r="BX10" s="5">
        <f>MS!BX33</f>
        <v>18595076.719999999</v>
      </c>
      <c r="BY10" s="5">
        <f>MS!BY33</f>
        <v>18595076.719999999</v>
      </c>
      <c r="BZ10" s="5">
        <f>MS!BZ33</f>
        <v>17295076.719999999</v>
      </c>
      <c r="CA10" s="5">
        <f>MS!CA33</f>
        <v>17292203.68</v>
      </c>
      <c r="CB10" s="5">
        <f>MS!CB33</f>
        <v>17292203.68</v>
      </c>
      <c r="CC10" s="5">
        <f>MS!CC33</f>
        <v>17292203.68</v>
      </c>
      <c r="CD10" s="5">
        <f>MS!CD33</f>
        <v>17292203.68</v>
      </c>
      <c r="CE10" s="5">
        <f>MS!CE33</f>
        <v>17292203.68</v>
      </c>
      <c r="CF10" s="5">
        <f>MS!CF33</f>
        <v>17303399.960000001</v>
      </c>
      <c r="CG10" s="5">
        <f>MS!CG33</f>
        <v>17303399.960000001</v>
      </c>
      <c r="CH10" s="5">
        <f>MS!CH33</f>
        <v>17303399.960000001</v>
      </c>
      <c r="CI10" s="5">
        <f>MS!CI33</f>
        <v>17303399.960000001</v>
      </c>
      <c r="CJ10" s="5">
        <f>MS!CJ33</f>
        <v>17307212.449999999</v>
      </c>
      <c r="CK10" s="5">
        <f>MS!CK33</f>
        <v>17307212.449999999</v>
      </c>
      <c r="CL10" s="5">
        <f>MS!CL33</f>
        <v>17307212.449999999</v>
      </c>
      <c r="CM10" s="5">
        <f>MS!CM33</f>
        <v>17307212.449999999</v>
      </c>
      <c r="CN10" s="5">
        <f>MS!CN33</f>
        <v>17309297.140000001</v>
      </c>
      <c r="CO10" s="5">
        <f>MS!CO33</f>
        <v>17309297.140000001</v>
      </c>
      <c r="CP10" s="5">
        <f>MS!CP33</f>
        <v>17309297.140000001</v>
      </c>
      <c r="CQ10" s="5">
        <f>MS!CQ33</f>
        <v>17309297.140000001</v>
      </c>
      <c r="CR10" s="5">
        <f>MS!CR33</f>
        <v>17309297.140000001</v>
      </c>
      <c r="CS10" s="5">
        <f>MS!CS33</f>
        <v>10308756.98</v>
      </c>
      <c r="CT10" s="5">
        <f>MS!CT33</f>
        <v>10308756.98</v>
      </c>
      <c r="CU10" s="5">
        <f>MS!CU33</f>
        <v>10308756.98</v>
      </c>
      <c r="CV10" s="5">
        <f>MS!CV33</f>
        <v>10308756.98</v>
      </c>
      <c r="CW10" s="5">
        <f>MS!CW33</f>
        <v>10312845.18</v>
      </c>
      <c r="CX10" s="5">
        <f>MS!CX33</f>
        <v>10312845.18</v>
      </c>
      <c r="CY10" s="5">
        <f>MS!CY33</f>
        <v>10312845.18</v>
      </c>
      <c r="CZ10" s="5">
        <f>MS!CZ33</f>
        <v>4312845.18</v>
      </c>
      <c r="DA10" s="5">
        <f>MS!DA33</f>
        <v>4312845.18</v>
      </c>
      <c r="DB10" s="5">
        <f>MS!DB33</f>
        <v>4293155.79</v>
      </c>
      <c r="DC10" s="5">
        <f>MS!DC33</f>
        <v>4293155.79</v>
      </c>
      <c r="DD10" s="5">
        <f>MS!DD33</f>
        <v>4293155.79</v>
      </c>
      <c r="DE10" s="5">
        <f>MS!DE33</f>
        <v>4293155.79</v>
      </c>
      <c r="DF10" s="5">
        <f>MS!DF33</f>
        <v>4292569.46</v>
      </c>
      <c r="DG10" s="5">
        <f>MS!DG33</f>
        <v>4292569.46</v>
      </c>
      <c r="DH10" s="5">
        <f>MS!DH33</f>
        <v>4292569.46</v>
      </c>
      <c r="DI10" s="5">
        <f>MS!DI33</f>
        <v>4292569.46</v>
      </c>
      <c r="DJ10" s="5">
        <f>MS!DJ33</f>
        <v>4295167.93</v>
      </c>
      <c r="DK10" s="5">
        <f>MS!DK33</f>
        <v>295167.9299999997</v>
      </c>
      <c r="DL10" s="5">
        <f>MS!DL33</f>
        <v>295167.9299999997</v>
      </c>
      <c r="DM10" s="5">
        <f>MS!DM33</f>
        <v>295167.9299999997</v>
      </c>
      <c r="DN10" s="5">
        <f>MS!DN33</f>
        <v>287559.69999999972</v>
      </c>
      <c r="DO10" s="5">
        <f>MS!DO33</f>
        <v>287559.69999999972</v>
      </c>
      <c r="DP10" s="5">
        <f>MS!DP33</f>
        <v>-4212440.3000000007</v>
      </c>
      <c r="DQ10" s="5">
        <f>MS!DQ33</f>
        <v>287559.69999999925</v>
      </c>
      <c r="DR10" s="5">
        <f>MS!DR33</f>
        <v>287559.69999999925</v>
      </c>
      <c r="DS10" s="5">
        <f>MS!DS33</f>
        <v>289246.32999999926</v>
      </c>
      <c r="DT10" s="5">
        <f>MS!DT33</f>
        <v>289246.32999999926</v>
      </c>
      <c r="DU10" s="5">
        <f>MS!DU33</f>
        <v>289246.32999999926</v>
      </c>
      <c r="DV10" s="5">
        <f>MS!DV33</f>
        <v>289246.32999999926</v>
      </c>
      <c r="DW10" s="5">
        <f>MS!DW33</f>
        <v>285917.99999999924</v>
      </c>
      <c r="DX10" s="5">
        <f>MS!DX33</f>
        <v>285917.99999999924</v>
      </c>
      <c r="DY10" s="5">
        <f>MS!DY33</f>
        <v>285917.99999999924</v>
      </c>
      <c r="DZ10" s="5">
        <f>MS!DZ33</f>
        <v>285917.99999999924</v>
      </c>
      <c r="EA10" s="5">
        <f>MS!EA33</f>
        <v>284218.22999999922</v>
      </c>
      <c r="EB10" s="5">
        <f>MS!EB33</f>
        <v>284218.22999999922</v>
      </c>
      <c r="EC10" s="5">
        <f>MS!EC33</f>
        <v>284218.22999999922</v>
      </c>
      <c r="ED10" s="5">
        <f>MS!ED33</f>
        <v>284218.22999999922</v>
      </c>
      <c r="EE10" s="5">
        <f>MS!EE33</f>
        <v>284218.22999999922</v>
      </c>
      <c r="EF10" s="5">
        <f>MS!EF33</f>
        <v>288755.34999999922</v>
      </c>
      <c r="EG10" s="5">
        <f>MS!EG33</f>
        <v>288755.34999999922</v>
      </c>
      <c r="EH10" s="5">
        <f>MS!EH33</f>
        <v>288755.34999999922</v>
      </c>
      <c r="EI10" s="5">
        <f>MS!EI33</f>
        <v>858755.34999999916</v>
      </c>
      <c r="EJ10" s="5">
        <f>MS!EJ33</f>
        <v>857690.59999999916</v>
      </c>
      <c r="EK10" s="5">
        <f>MS!EK33</f>
        <v>857690.59999999916</v>
      </c>
      <c r="EL10" s="5">
        <f>MS!EL33</f>
        <v>857690.59999999916</v>
      </c>
      <c r="EM10" s="5">
        <f>MS!EM33</f>
        <v>857690.59999999916</v>
      </c>
      <c r="EN10" s="5">
        <f>MS!EN33</f>
        <v>857690.59999999916</v>
      </c>
      <c r="EO10" s="5">
        <f>MS!EO33</f>
        <v>862135.02999999921</v>
      </c>
      <c r="EP10" s="5">
        <f>MS!EP33</f>
        <v>862135.02999999921</v>
      </c>
      <c r="EQ10" s="5">
        <f>MS!EQ33</f>
        <v>862135.02999999921</v>
      </c>
      <c r="ER10" s="5">
        <f>MS!ER33</f>
        <v>862135.02999999921</v>
      </c>
      <c r="ES10" s="5">
        <f>MS!ES33</f>
        <v>863169.93999999925</v>
      </c>
      <c r="ET10" s="5">
        <f>MS!ET33</f>
        <v>863169.93999999925</v>
      </c>
      <c r="EU10" s="5">
        <f>MS!EU33</f>
        <v>863169.93999999925</v>
      </c>
      <c r="EV10" s="5">
        <f>MS!EV33</f>
        <v>863169.93999999925</v>
      </c>
      <c r="EW10" s="5">
        <f>MS!EW33</f>
        <v>864044.67999999924</v>
      </c>
      <c r="EX10" s="5">
        <f>MS!EX33</f>
        <v>864044.67999999924</v>
      </c>
      <c r="EY10" s="5">
        <f>MS!EY33</f>
        <v>864044.67999999924</v>
      </c>
      <c r="EZ10" s="5">
        <f>MS!EZ33</f>
        <v>864044.67999999924</v>
      </c>
      <c r="FA10" s="5">
        <f>MS!FA33</f>
        <v>864044.67999999924</v>
      </c>
      <c r="FB10" s="5">
        <f>MS!FB33</f>
        <v>831291.04999999923</v>
      </c>
      <c r="FC10" s="5">
        <f>MS!FC33</f>
        <v>831291.04999999923</v>
      </c>
      <c r="FD10" s="5">
        <f>MS!FD33</f>
        <v>831291.04999999923</v>
      </c>
      <c r="FE10" s="5">
        <f>MS!FE33</f>
        <v>831291.04999999923</v>
      </c>
      <c r="FF10" s="5">
        <f>MS!FF33</f>
        <v>833524.44999999925</v>
      </c>
      <c r="FG10" s="5">
        <f>MS!FG33</f>
        <v>833524.44999999925</v>
      </c>
      <c r="FH10" s="5">
        <f>MS!FH33</f>
        <v>80833524.450000003</v>
      </c>
      <c r="FI10" s="5">
        <f>MS!FI33</f>
        <v>80833524.450000003</v>
      </c>
      <c r="FJ10" s="5">
        <f>MS!FJ33</f>
        <v>80835458.180000007</v>
      </c>
      <c r="FK10" s="5">
        <f>MS!FK33</f>
        <v>80835458.180000007</v>
      </c>
      <c r="FL10" s="5">
        <f>MS!FL33</f>
        <v>80835458.180000007</v>
      </c>
      <c r="FM10" s="5">
        <f>MS!FM33</f>
        <v>80835458.180000007</v>
      </c>
      <c r="FN10" s="5">
        <f>MS!FN33</f>
        <v>80838786.100000009</v>
      </c>
      <c r="FO10" s="5">
        <f>MS!FO33</f>
        <v>80838786.100000009</v>
      </c>
      <c r="FP10" s="5">
        <f>MS!FP33</f>
        <v>80838786.100000009</v>
      </c>
      <c r="FQ10" s="5">
        <f>MS!FQ33</f>
        <v>80838786.100000009</v>
      </c>
      <c r="FR10" s="5">
        <f>MS!FR33</f>
        <v>80838786.100000009</v>
      </c>
      <c r="FS10" s="5">
        <f>MS!FS33</f>
        <v>80843854.200000003</v>
      </c>
      <c r="FT10" s="5">
        <f>MS!FT33</f>
        <v>80843854.200000003</v>
      </c>
      <c r="FU10" s="5">
        <f>MS!FU33</f>
        <v>73843854.200000003</v>
      </c>
      <c r="FV10" s="5">
        <f>MS!FV33</f>
        <v>73843854.200000003</v>
      </c>
      <c r="FW10" s="5">
        <f>MS!FW33</f>
        <v>73848080.840000004</v>
      </c>
      <c r="FX10" s="5">
        <f>MS!FX33</f>
        <v>65848080.840000004</v>
      </c>
      <c r="FY10" s="5">
        <f>MS!FY33</f>
        <v>65848080.840000004</v>
      </c>
      <c r="FZ10" s="5">
        <f>MS!FZ33</f>
        <v>65848080.840000004</v>
      </c>
      <c r="GA10" s="5">
        <f>MS!GA33</f>
        <v>65848080.840000004</v>
      </c>
      <c r="GB10" s="5">
        <f>MS!GB33</f>
        <v>65851004.25</v>
      </c>
      <c r="GC10" s="5">
        <f>MS!GC33</f>
        <v>53851004.25</v>
      </c>
      <c r="GD10" s="5">
        <f>MS!GD33</f>
        <v>53851004.25</v>
      </c>
      <c r="GE10" s="5">
        <f>MS!GE33</f>
        <v>53851004.25</v>
      </c>
      <c r="GF10" s="5">
        <f>MS!GF33</f>
        <v>45853800.43</v>
      </c>
      <c r="GG10" s="5">
        <f>MS!GG33</f>
        <v>45853800.43</v>
      </c>
      <c r="GH10" s="5">
        <f>MS!GH33</f>
        <v>45853800.43</v>
      </c>
      <c r="GI10" s="5">
        <f>MS!GI33</f>
        <v>35853800.43</v>
      </c>
      <c r="GJ10" s="5">
        <f>MS!GJ33</f>
        <v>35856739.810000002</v>
      </c>
      <c r="GK10" s="5">
        <f>MS!GK33</f>
        <v>35856739.810000002</v>
      </c>
      <c r="GL10" s="5">
        <f>MS!GL33</f>
        <v>25856739.810000002</v>
      </c>
      <c r="GM10" s="5">
        <f>MS!GM33</f>
        <v>25856739.810000002</v>
      </c>
      <c r="GN10" s="5">
        <f>MS!GN33</f>
        <v>25856739.810000002</v>
      </c>
      <c r="GO10" s="5">
        <f>MS!GO33</f>
        <v>15858527.930000002</v>
      </c>
      <c r="GP10" s="5">
        <f>MS!GP33</f>
        <v>15858527.930000002</v>
      </c>
      <c r="GQ10" s="5">
        <f>MS!GQ33</f>
        <v>15858527.930000002</v>
      </c>
      <c r="GR10" s="5">
        <f>MS!GR33</f>
        <v>5858527.9300000016</v>
      </c>
      <c r="GS10" s="5">
        <f>MS!GS33</f>
        <v>5859748.6500000013</v>
      </c>
      <c r="GT10" s="5">
        <f>MS!GT33</f>
        <v>130859748.65000001</v>
      </c>
      <c r="GU10" s="5">
        <f>MS!GU33</f>
        <v>130859748.65000001</v>
      </c>
      <c r="GV10" s="5">
        <f>MS!GV33</f>
        <v>120859748.65000001</v>
      </c>
      <c r="GW10" s="5">
        <f>MS!GW33</f>
        <v>120855498.63000001</v>
      </c>
      <c r="GX10" s="5">
        <f>MS!GX33</f>
        <v>120855498.63000001</v>
      </c>
      <c r="GY10" s="5">
        <f>MS!GY33</f>
        <v>120955553.10000001</v>
      </c>
      <c r="GZ10" s="5">
        <f>MS!GZ33</f>
        <v>217955553.10000002</v>
      </c>
      <c r="HA10" s="5">
        <f>MS!HA33</f>
        <v>217955553.10000002</v>
      </c>
      <c r="HB10" s="5">
        <f>MS!HB33</f>
        <v>207881742.52000001</v>
      </c>
      <c r="HC10" s="5">
        <f>MS!HC33</f>
        <v>207881742.52000001</v>
      </c>
      <c r="HD10" s="5">
        <f>MS!HD33</f>
        <v>207881742.52000001</v>
      </c>
      <c r="HE10" s="5">
        <f>MS!HE33</f>
        <v>207881742.52000001</v>
      </c>
      <c r="HF10" s="5">
        <f>MS!HF33</f>
        <v>207977742.80000001</v>
      </c>
      <c r="HG10" s="5">
        <f>MS!HG33</f>
        <v>197977742.80000001</v>
      </c>
      <c r="HH10" s="5">
        <f>MS!HH33</f>
        <v>197977742.80000001</v>
      </c>
      <c r="HI10" s="5">
        <f>MS!HI33</f>
        <v>260477742.80000001</v>
      </c>
      <c r="HJ10" s="5">
        <f>MS!HJ33</f>
        <v>250435689.94</v>
      </c>
      <c r="HK10" s="5">
        <f>MS!HK33</f>
        <v>250435689.94</v>
      </c>
      <c r="HL10" s="5">
        <f>MS!HL33</f>
        <v>250435689.94</v>
      </c>
      <c r="HM10" s="5">
        <f>MS!HM33</f>
        <v>250435689.94</v>
      </c>
      <c r="HN10" s="5">
        <f>MS!HN33</f>
        <v>250435689.94</v>
      </c>
      <c r="HO10" s="5">
        <f>MS!HO33</f>
        <v>250560666.74000001</v>
      </c>
      <c r="HP10" s="5">
        <f>MS!HP33</f>
        <v>250560666.74000001</v>
      </c>
      <c r="HQ10" s="5">
        <f>MS!HQ33</f>
        <v>280560666.74000001</v>
      </c>
      <c r="HR10" s="5">
        <f>MS!HR33</f>
        <v>280560666.74000001</v>
      </c>
      <c r="HS10" s="5">
        <f>MS!HS33</f>
        <v>280596078.65000004</v>
      </c>
      <c r="HT10" s="5">
        <f>MS!HT33</f>
        <v>270596078.65000004</v>
      </c>
      <c r="HU10" s="5">
        <f>MS!HU33</f>
        <v>270596078.65000004</v>
      </c>
      <c r="HV10" s="5">
        <f>MS!HV33</f>
        <v>255596078.65000004</v>
      </c>
      <c r="HW10" s="5">
        <f>MS!HW33</f>
        <v>255678240.08000004</v>
      </c>
      <c r="HX10" s="5">
        <f>MS!HX33</f>
        <v>255678240.08000004</v>
      </c>
      <c r="HY10" s="5">
        <f>MS!HY33</f>
        <v>255678240.08000004</v>
      </c>
      <c r="HZ10" s="5">
        <f>MS!HZ33</f>
        <v>255678240.08000004</v>
      </c>
      <c r="IA10" s="5">
        <f>MS!IA33</f>
        <v>240678240.08000004</v>
      </c>
      <c r="IB10" s="5">
        <f>MS!IB33</f>
        <v>240753507.40000004</v>
      </c>
      <c r="IC10" s="5">
        <f>MS!IC33</f>
        <v>240753507.40000004</v>
      </c>
      <c r="ID10" s="5">
        <f>MS!ID33</f>
        <v>240753507.40000004</v>
      </c>
      <c r="IE10" s="5">
        <f>MS!IE33</f>
        <v>225753507.40000004</v>
      </c>
      <c r="IF10" s="5">
        <f>MS!IF33</f>
        <v>215789313.30000004</v>
      </c>
      <c r="IG10" s="5">
        <f>MS!IG33</f>
        <v>215789313.30000004</v>
      </c>
      <c r="IH10" s="5">
        <f>MS!IH33</f>
        <v>215789313.30000004</v>
      </c>
      <c r="II10" s="5">
        <f>MS!II33</f>
        <v>215789313.30000004</v>
      </c>
      <c r="IJ10" s="5">
        <f>MS!IJ33</f>
        <v>215789313.30000004</v>
      </c>
      <c r="IK10" s="5">
        <f>MS!IK33</f>
        <v>215739937.41000006</v>
      </c>
      <c r="IL10" s="5">
        <f>MS!IL33</f>
        <v>215739937.41000006</v>
      </c>
      <c r="IM10" s="5">
        <f>MS!IM33</f>
        <v>215739937.41000006</v>
      </c>
      <c r="IN10" s="5">
        <f>MS!IN33</f>
        <v>215739937.41000006</v>
      </c>
      <c r="IO10" s="5">
        <f>MS!IO33</f>
        <v>200973236.52000007</v>
      </c>
      <c r="IP10" s="5">
        <f>MS!IP33</f>
        <v>200973236.52000007</v>
      </c>
      <c r="IQ10" s="5">
        <f>MS!IQ33</f>
        <v>200973236.52000007</v>
      </c>
      <c r="IR10" s="5">
        <f>MS!IR33</f>
        <v>200973236.52000007</v>
      </c>
      <c r="IS10" s="5">
        <f>MS!IS33</f>
        <v>180925681.76000008</v>
      </c>
      <c r="IT10" s="5">
        <f>MS!IT33</f>
        <v>180925681.76000008</v>
      </c>
      <c r="IU10" s="5">
        <f>MS!IU33</f>
        <v>180925681.76000008</v>
      </c>
      <c r="IV10" s="5">
        <f>MS!IV33</f>
        <v>180925681.76000008</v>
      </c>
      <c r="IW10" s="5">
        <f>MS!IW33</f>
        <v>180925681.76000008</v>
      </c>
      <c r="IX10" s="5">
        <f>MS!IX33</f>
        <v>180750690.32000008</v>
      </c>
      <c r="IY10" s="5">
        <f>MS!IY33</f>
        <v>180750690.32000008</v>
      </c>
      <c r="IZ10" s="5">
        <f>MS!IZ33</f>
        <v>180750690.32000008</v>
      </c>
      <c r="JA10" s="5">
        <f>MS!JA33</f>
        <v>180750690.32000008</v>
      </c>
      <c r="JB10" s="5">
        <f>MS!JB33</f>
        <v>180746028.49000007</v>
      </c>
      <c r="JC10" s="5">
        <f>MS!JC33</f>
        <v>180746028.49000007</v>
      </c>
      <c r="JD10" s="5">
        <f>MS!JD33</f>
        <v>180746028.49000007</v>
      </c>
      <c r="JE10" s="5">
        <f>MS!JE33</f>
        <v>180746028.49000007</v>
      </c>
      <c r="JF10" s="5">
        <f>MS!JF33</f>
        <v>180995266.27000007</v>
      </c>
      <c r="JG10" s="5">
        <f>MS!JG33</f>
        <v>180995266.27000007</v>
      </c>
      <c r="JH10" s="5">
        <f>MS!JH33</f>
        <v>180995266.27000007</v>
      </c>
      <c r="JI10" s="5">
        <f>MS!JI33</f>
        <v>180995266.27000007</v>
      </c>
      <c r="JJ10" s="5">
        <f>MS!JJ33</f>
        <v>180995266.27000007</v>
      </c>
      <c r="JK10" s="5">
        <f>MS!JK33</f>
        <v>181033897.44000006</v>
      </c>
      <c r="JL10" s="5">
        <f>MS!JL33</f>
        <v>181033897.44000006</v>
      </c>
      <c r="JM10" s="5">
        <f>MS!JM33</f>
        <v>181033897.44000006</v>
      </c>
      <c r="JN10" s="5">
        <f>MS!JN33</f>
        <v>181033897.44000006</v>
      </c>
      <c r="JO10" s="5">
        <f>MS!JO33</f>
        <v>181181278.02000007</v>
      </c>
      <c r="JP10" s="5">
        <f>MS!JP33</f>
        <v>181181278.02000007</v>
      </c>
      <c r="JQ10" s="5">
        <f>MS!JQ33</f>
        <v>181181278.02000007</v>
      </c>
      <c r="JR10" s="5">
        <f>MS!JR33</f>
        <v>166181278.02000007</v>
      </c>
      <c r="JS10" s="5">
        <f>MS!JS33</f>
        <v>166207563.91000009</v>
      </c>
      <c r="JT10" s="5">
        <f>MS!JT33</f>
        <v>166207563.91000009</v>
      </c>
      <c r="JU10" s="5">
        <f>MS!JU33</f>
        <v>166207563.91000009</v>
      </c>
      <c r="JV10" s="5">
        <f>MS!JV33</f>
        <v>151207563.91000009</v>
      </c>
      <c r="JW10" s="5">
        <f>MS!JW33</f>
        <v>151207563.91000009</v>
      </c>
      <c r="JX10" s="5">
        <f>MS!JX33</f>
        <v>151207563.91000009</v>
      </c>
      <c r="JY10" s="5">
        <f>MS!JY33</f>
        <v>151207563.91000009</v>
      </c>
      <c r="JZ10" s="5">
        <f>MS!JZ33</f>
        <v>151207563.91000009</v>
      </c>
      <c r="KA10" s="5">
        <f>MS!KA33</f>
        <v>136207563.91000009</v>
      </c>
      <c r="KB10" s="5">
        <f>MS!KB33</f>
        <v>136207563.91000009</v>
      </c>
      <c r="KC10" s="5">
        <f>MS!KC33</f>
        <v>136207563.91000009</v>
      </c>
      <c r="KD10" s="5">
        <f>MS!KD33</f>
        <v>136207563.91000009</v>
      </c>
      <c r="KE10" s="5">
        <f>MS!KE33</f>
        <v>136207563.91000009</v>
      </c>
      <c r="KF10" s="5">
        <f>MS!KF33</f>
        <v>136207563.91000009</v>
      </c>
      <c r="KG10" s="5">
        <f>MS!KG33</f>
        <v>136207563.91000009</v>
      </c>
      <c r="KH10" s="5">
        <f>MS!KH33</f>
        <v>136207563.91000009</v>
      </c>
      <c r="KI10" s="5">
        <f>MS!KI33</f>
        <v>136207563.91000009</v>
      </c>
      <c r="KJ10" s="5">
        <f>MS!KJ33</f>
        <v>136207563.91000009</v>
      </c>
      <c r="KK10" s="5">
        <f>MS!KK33</f>
        <v>136207563.91000009</v>
      </c>
      <c r="KL10" s="5">
        <f>MS!KL33</f>
        <v>136207563.91000009</v>
      </c>
      <c r="KM10" s="5">
        <f>MS!KM33</f>
        <v>136207563.91000009</v>
      </c>
      <c r="KN10" s="5">
        <f>MS!KN33</f>
        <v>136207563.91000009</v>
      </c>
      <c r="KO10" s="5">
        <f>MS!KO33</f>
        <v>136207563.91000009</v>
      </c>
      <c r="KP10" s="5">
        <f>MS!KP33</f>
        <v>136207563.91000009</v>
      </c>
      <c r="KQ10" s="5">
        <f>MS!KQ33</f>
        <v>136207563.91000009</v>
      </c>
      <c r="KR10" s="5">
        <f>MS!KR33</f>
        <v>136207563.91000009</v>
      </c>
      <c r="KS10" s="5">
        <f>MS!KS33</f>
        <v>136207563.91000009</v>
      </c>
      <c r="KT10" s="5">
        <f>MS!KT33</f>
        <v>136207563.91000009</v>
      </c>
      <c r="KU10" s="5">
        <f>MS!KU33</f>
        <v>136207563.91000009</v>
      </c>
      <c r="KV10" s="5">
        <f>MS!KV33</f>
        <v>136207563.91000009</v>
      </c>
      <c r="KW10" s="5">
        <f>MS!KW33</f>
        <v>136207563.91000009</v>
      </c>
      <c r="KX10" s="5">
        <f>MS!KX33</f>
        <v>136207563.91000009</v>
      </c>
      <c r="KY10" s="5">
        <f>MS!KY33</f>
        <v>136207563.91000009</v>
      </c>
      <c r="KZ10" s="5">
        <f>MS!KZ33</f>
        <v>136207563.91000009</v>
      </c>
    </row>
    <row r="11" spans="1:312" s="5" customFormat="1" x14ac:dyDescent="0.25">
      <c r="A11" t="s">
        <v>23</v>
      </c>
      <c r="B11" s="5">
        <v>1132993.7</v>
      </c>
      <c r="C11" s="5">
        <f>B11</f>
        <v>1132993.7</v>
      </c>
      <c r="D11" s="5">
        <f>C11</f>
        <v>1132993.7</v>
      </c>
      <c r="E11" s="5">
        <f>D11</f>
        <v>1132993.7</v>
      </c>
      <c r="F11" s="5">
        <v>1133122.77</v>
      </c>
      <c r="G11" s="5">
        <f>F11</f>
        <v>1133122.77</v>
      </c>
      <c r="H11" s="5">
        <f>G11</f>
        <v>1133122.77</v>
      </c>
      <c r="I11" s="5">
        <f>H11</f>
        <v>1133122.77</v>
      </c>
      <c r="J11" s="5">
        <v>1133564.77</v>
      </c>
      <c r="K11" s="5">
        <f>J11</f>
        <v>1133564.77</v>
      </c>
      <c r="L11" s="5">
        <f>K11</f>
        <v>1133564.77</v>
      </c>
      <c r="M11" s="5">
        <f>L11</f>
        <v>1133564.77</v>
      </c>
      <c r="N11" s="5">
        <v>1048892.78</v>
      </c>
      <c r="O11" s="5">
        <f>N11</f>
        <v>1048892.78</v>
      </c>
      <c r="P11" s="5">
        <f>O11</f>
        <v>1048892.78</v>
      </c>
      <c r="Q11" s="5">
        <f>P11</f>
        <v>1048892.78</v>
      </c>
      <c r="R11" s="5">
        <v>1049622.3400000001</v>
      </c>
      <c r="S11" s="5">
        <f>R11</f>
        <v>1049622.3400000001</v>
      </c>
      <c r="T11" s="5">
        <f>S11</f>
        <v>1049622.3400000001</v>
      </c>
      <c r="U11" s="5">
        <f>T11</f>
        <v>1049622.3400000001</v>
      </c>
      <c r="V11" s="5">
        <f>U11</f>
        <v>1049622.3400000001</v>
      </c>
      <c r="W11" s="5">
        <v>1050141.6000000001</v>
      </c>
      <c r="X11" s="5">
        <f>W11</f>
        <v>1050141.6000000001</v>
      </c>
      <c r="Y11" s="5">
        <f>X11</f>
        <v>1050141.6000000001</v>
      </c>
      <c r="Z11" s="5">
        <f>Y11</f>
        <v>1050141.6000000001</v>
      </c>
      <c r="AA11" s="5">
        <v>1050479.0900000001</v>
      </c>
      <c r="AB11" s="5">
        <f>AA11</f>
        <v>1050479.0900000001</v>
      </c>
      <c r="AC11" s="5">
        <f>AB11</f>
        <v>1050479.0900000001</v>
      </c>
      <c r="AD11" s="5">
        <f>AC11</f>
        <v>1050479.0900000001</v>
      </c>
      <c r="AE11" s="5">
        <v>1050290.31</v>
      </c>
      <c r="AF11" s="5">
        <f>AE11</f>
        <v>1050290.31</v>
      </c>
      <c r="AG11" s="5">
        <f>AF11</f>
        <v>1050290.31</v>
      </c>
      <c r="AH11" s="5">
        <f>AG11</f>
        <v>1050290.31</v>
      </c>
      <c r="AI11" s="5">
        <f>AH11</f>
        <v>1050290.31</v>
      </c>
      <c r="AJ11" s="5">
        <v>1051050.72</v>
      </c>
      <c r="AK11" s="5">
        <f>AJ11</f>
        <v>1051050.72</v>
      </c>
      <c r="AL11" s="5">
        <f>AK11</f>
        <v>1051050.72</v>
      </c>
      <c r="AM11" s="5">
        <f>AL11</f>
        <v>1051050.72</v>
      </c>
      <c r="AN11" s="5">
        <v>1050863.42</v>
      </c>
      <c r="AO11" s="5">
        <f>AN11</f>
        <v>1050863.42</v>
      </c>
      <c r="AP11" s="5">
        <f>AO11</f>
        <v>1050863.42</v>
      </c>
      <c r="AQ11" s="5">
        <f>AP11</f>
        <v>1050863.42</v>
      </c>
      <c r="AR11" s="5">
        <f>AQ11</f>
        <v>1050863.42</v>
      </c>
      <c r="AS11" s="5">
        <v>1051116.55</v>
      </c>
      <c r="AT11" s="5">
        <f>AS11</f>
        <v>1051116.55</v>
      </c>
      <c r="AU11" s="5">
        <f>AT11</f>
        <v>1051116.55</v>
      </c>
      <c r="AV11" s="5">
        <f>AU11</f>
        <v>1051116.55</v>
      </c>
      <c r="AW11" s="5">
        <v>1051242.73</v>
      </c>
      <c r="AX11" s="5">
        <f t="shared" ref="AX11:BF11" si="38">AW11</f>
        <v>1051242.73</v>
      </c>
      <c r="AY11" s="5">
        <f t="shared" si="38"/>
        <v>1051242.73</v>
      </c>
      <c r="AZ11" s="5">
        <f t="shared" si="38"/>
        <v>1051242.73</v>
      </c>
      <c r="BA11" s="5">
        <f t="shared" si="38"/>
        <v>1051242.73</v>
      </c>
      <c r="BB11" s="5">
        <f t="shared" si="38"/>
        <v>1051242.73</v>
      </c>
      <c r="BC11" s="5">
        <f t="shared" si="38"/>
        <v>1051242.73</v>
      </c>
      <c r="BD11" s="5">
        <f t="shared" si="38"/>
        <v>1051242.73</v>
      </c>
      <c r="BE11" s="5">
        <f t="shared" si="38"/>
        <v>1051242.73</v>
      </c>
      <c r="BF11" s="5">
        <f t="shared" si="38"/>
        <v>1051242.73</v>
      </c>
      <c r="BG11" s="5">
        <f>BF11-121123.13</f>
        <v>930119.6</v>
      </c>
      <c r="BH11" s="5">
        <f>BG11</f>
        <v>930119.6</v>
      </c>
      <c r="BI11" s="5">
        <f>BH11</f>
        <v>930119.6</v>
      </c>
      <c r="BJ11" s="5">
        <f>BI11</f>
        <v>930119.6</v>
      </c>
      <c r="BK11" s="5">
        <f>BJ11+1310000</f>
        <v>2240119.6</v>
      </c>
      <c r="BL11" s="5">
        <f>BK11+40000</f>
        <v>2280119.6</v>
      </c>
      <c r="BM11" s="5">
        <f t="shared" ref="BM11:BY11" si="39">BL11</f>
        <v>2280119.6</v>
      </c>
      <c r="BN11" s="5">
        <f t="shared" si="39"/>
        <v>2280119.6</v>
      </c>
      <c r="BO11" s="5">
        <f t="shared" si="39"/>
        <v>2280119.6</v>
      </c>
      <c r="BP11" s="5">
        <f t="shared" si="39"/>
        <v>2280119.6</v>
      </c>
      <c r="BQ11" s="5">
        <f t="shared" si="39"/>
        <v>2280119.6</v>
      </c>
      <c r="BR11" s="5">
        <f t="shared" si="39"/>
        <v>2280119.6</v>
      </c>
      <c r="BS11" s="5">
        <f t="shared" si="39"/>
        <v>2280119.6</v>
      </c>
      <c r="BT11" s="5">
        <f t="shared" si="39"/>
        <v>2280119.6</v>
      </c>
      <c r="BU11" s="5">
        <f t="shared" si="39"/>
        <v>2280119.6</v>
      </c>
      <c r="BV11" s="5">
        <f t="shared" si="39"/>
        <v>2280119.6</v>
      </c>
      <c r="BW11" s="5">
        <f t="shared" si="39"/>
        <v>2280119.6</v>
      </c>
      <c r="BX11" s="5">
        <f t="shared" si="39"/>
        <v>2280119.6</v>
      </c>
      <c r="BY11" s="5">
        <f t="shared" si="39"/>
        <v>2280119.6</v>
      </c>
      <c r="BZ11" s="5">
        <f>BY11+1300000</f>
        <v>3580119.6</v>
      </c>
      <c r="CA11" s="5">
        <f t="shared" ref="CA11:DO11" si="40">BZ11</f>
        <v>3580119.6</v>
      </c>
      <c r="CB11" s="5">
        <f t="shared" si="40"/>
        <v>3580119.6</v>
      </c>
      <c r="CC11" s="5">
        <f t="shared" si="40"/>
        <v>3580119.6</v>
      </c>
      <c r="CD11" s="5">
        <f t="shared" si="40"/>
        <v>3580119.6</v>
      </c>
      <c r="CE11" s="5">
        <f t="shared" si="40"/>
        <v>3580119.6</v>
      </c>
      <c r="CF11" s="5">
        <f t="shared" si="40"/>
        <v>3580119.6</v>
      </c>
      <c r="CG11" s="5">
        <f t="shared" si="40"/>
        <v>3580119.6</v>
      </c>
      <c r="CH11" s="5">
        <f t="shared" si="40"/>
        <v>3580119.6</v>
      </c>
      <c r="CI11" s="5">
        <f t="shared" si="40"/>
        <v>3580119.6</v>
      </c>
      <c r="CJ11" s="5">
        <f t="shared" si="40"/>
        <v>3580119.6</v>
      </c>
      <c r="CK11" s="5">
        <f t="shared" si="40"/>
        <v>3580119.6</v>
      </c>
      <c r="CL11" s="5">
        <f t="shared" si="40"/>
        <v>3580119.6</v>
      </c>
      <c r="CM11" s="5">
        <f t="shared" si="40"/>
        <v>3580119.6</v>
      </c>
      <c r="CN11" s="5">
        <f t="shared" si="40"/>
        <v>3580119.6</v>
      </c>
      <c r="CO11" s="5">
        <f t="shared" si="40"/>
        <v>3580119.6</v>
      </c>
      <c r="CP11" s="5">
        <f t="shared" si="40"/>
        <v>3580119.6</v>
      </c>
      <c r="CQ11" s="5">
        <f t="shared" si="40"/>
        <v>3580119.6</v>
      </c>
      <c r="CR11" s="5">
        <f t="shared" si="40"/>
        <v>3580119.6</v>
      </c>
      <c r="CS11" s="5">
        <f t="shared" si="40"/>
        <v>3580119.6</v>
      </c>
      <c r="CT11" s="5">
        <f t="shared" si="40"/>
        <v>3580119.6</v>
      </c>
      <c r="CU11" s="5">
        <f t="shared" si="40"/>
        <v>3580119.6</v>
      </c>
      <c r="CV11" s="5">
        <f t="shared" si="40"/>
        <v>3580119.6</v>
      </c>
      <c r="CW11" s="5">
        <f t="shared" si="40"/>
        <v>3580119.6</v>
      </c>
      <c r="CX11" s="5">
        <f t="shared" si="40"/>
        <v>3580119.6</v>
      </c>
      <c r="CY11" s="5">
        <f t="shared" si="40"/>
        <v>3580119.6</v>
      </c>
      <c r="CZ11" s="5">
        <f t="shared" si="40"/>
        <v>3580119.6</v>
      </c>
      <c r="DA11" s="5">
        <f t="shared" si="40"/>
        <v>3580119.6</v>
      </c>
      <c r="DB11" s="5">
        <f t="shared" si="40"/>
        <v>3580119.6</v>
      </c>
      <c r="DC11" s="5">
        <f t="shared" si="40"/>
        <v>3580119.6</v>
      </c>
      <c r="DD11" s="5">
        <f t="shared" si="40"/>
        <v>3580119.6</v>
      </c>
      <c r="DE11" s="5">
        <f t="shared" si="40"/>
        <v>3580119.6</v>
      </c>
      <c r="DF11" s="5">
        <f t="shared" si="40"/>
        <v>3580119.6</v>
      </c>
      <c r="DG11" s="5">
        <f t="shared" si="40"/>
        <v>3580119.6</v>
      </c>
      <c r="DH11" s="5">
        <f t="shared" si="40"/>
        <v>3580119.6</v>
      </c>
      <c r="DI11" s="5">
        <f t="shared" si="40"/>
        <v>3580119.6</v>
      </c>
      <c r="DJ11" s="5">
        <f t="shared" si="40"/>
        <v>3580119.6</v>
      </c>
      <c r="DK11" s="5">
        <f t="shared" si="40"/>
        <v>3580119.6</v>
      </c>
      <c r="DL11" s="5">
        <f t="shared" si="40"/>
        <v>3580119.6</v>
      </c>
      <c r="DM11" s="5">
        <f t="shared" si="40"/>
        <v>3580119.6</v>
      </c>
      <c r="DN11" s="5">
        <f t="shared" si="40"/>
        <v>3580119.6</v>
      </c>
      <c r="DO11" s="5">
        <f t="shared" si="40"/>
        <v>3580119.6</v>
      </c>
      <c r="DP11" s="5">
        <f>DO11+4500000</f>
        <v>8080119.5999999996</v>
      </c>
      <c r="DQ11" s="5">
        <f t="shared" ref="DQ11:EH11" si="41">DP11</f>
        <v>8080119.5999999996</v>
      </c>
      <c r="DR11" s="5">
        <f t="shared" si="41"/>
        <v>8080119.5999999996</v>
      </c>
      <c r="DS11" s="5">
        <f t="shared" si="41"/>
        <v>8080119.5999999996</v>
      </c>
      <c r="DT11" s="5">
        <f t="shared" si="41"/>
        <v>8080119.5999999996</v>
      </c>
      <c r="DU11" s="5">
        <f t="shared" si="41"/>
        <v>8080119.5999999996</v>
      </c>
      <c r="DV11" s="5">
        <f t="shared" si="41"/>
        <v>8080119.5999999996</v>
      </c>
      <c r="DW11" s="5">
        <f t="shared" si="41"/>
        <v>8080119.5999999996</v>
      </c>
      <c r="DX11" s="5">
        <f t="shared" si="41"/>
        <v>8080119.5999999996</v>
      </c>
      <c r="DY11" s="5">
        <f t="shared" si="41"/>
        <v>8080119.5999999996</v>
      </c>
      <c r="DZ11" s="5">
        <f t="shared" si="41"/>
        <v>8080119.5999999996</v>
      </c>
      <c r="EA11" s="5">
        <f t="shared" si="41"/>
        <v>8080119.5999999996</v>
      </c>
      <c r="EB11" s="5">
        <f t="shared" si="41"/>
        <v>8080119.5999999996</v>
      </c>
      <c r="EC11" s="5">
        <f t="shared" si="41"/>
        <v>8080119.5999999996</v>
      </c>
      <c r="ED11" s="5">
        <f t="shared" si="41"/>
        <v>8080119.5999999996</v>
      </c>
      <c r="EE11" s="5">
        <f t="shared" si="41"/>
        <v>8080119.5999999996</v>
      </c>
      <c r="EF11" s="5">
        <f t="shared" si="41"/>
        <v>8080119.5999999996</v>
      </c>
      <c r="EG11" s="5">
        <f t="shared" si="41"/>
        <v>8080119.5999999996</v>
      </c>
      <c r="EH11" s="5">
        <f t="shared" si="41"/>
        <v>8080119.5999999996</v>
      </c>
      <c r="EI11" s="5">
        <f>EH11-570000</f>
        <v>7510119.5999999996</v>
      </c>
      <c r="EJ11" s="5">
        <f t="shared" ref="EJ11:FO11" si="42">EI11</f>
        <v>7510119.5999999996</v>
      </c>
      <c r="EK11" s="5">
        <f t="shared" si="42"/>
        <v>7510119.5999999996</v>
      </c>
      <c r="EL11" s="5">
        <f t="shared" si="42"/>
        <v>7510119.5999999996</v>
      </c>
      <c r="EM11" s="5">
        <f t="shared" si="42"/>
        <v>7510119.5999999996</v>
      </c>
      <c r="EN11" s="5">
        <f t="shared" si="42"/>
        <v>7510119.5999999996</v>
      </c>
      <c r="EO11" s="5">
        <f t="shared" si="42"/>
        <v>7510119.5999999996</v>
      </c>
      <c r="EP11" s="5">
        <f t="shared" si="42"/>
        <v>7510119.5999999996</v>
      </c>
      <c r="EQ11" s="5">
        <f t="shared" si="42"/>
        <v>7510119.5999999996</v>
      </c>
      <c r="ER11" s="5">
        <f t="shared" si="42"/>
        <v>7510119.5999999996</v>
      </c>
      <c r="ES11" s="5">
        <f t="shared" si="42"/>
        <v>7510119.5999999996</v>
      </c>
      <c r="ET11" s="5">
        <f t="shared" si="42"/>
        <v>7510119.5999999996</v>
      </c>
      <c r="EU11" s="5">
        <f t="shared" si="42"/>
        <v>7510119.5999999996</v>
      </c>
      <c r="EV11" s="5">
        <f t="shared" si="42"/>
        <v>7510119.5999999996</v>
      </c>
      <c r="EW11" s="5">
        <f t="shared" si="42"/>
        <v>7510119.5999999996</v>
      </c>
      <c r="EX11" s="5">
        <f t="shared" si="42"/>
        <v>7510119.5999999996</v>
      </c>
      <c r="EY11" s="5">
        <f t="shared" si="42"/>
        <v>7510119.5999999996</v>
      </c>
      <c r="EZ11" s="5">
        <f t="shared" si="42"/>
        <v>7510119.5999999996</v>
      </c>
      <c r="FA11" s="5">
        <f t="shared" si="42"/>
        <v>7510119.5999999996</v>
      </c>
      <c r="FB11" s="5">
        <f t="shared" si="42"/>
        <v>7510119.5999999996</v>
      </c>
      <c r="FC11" s="5">
        <f t="shared" si="42"/>
        <v>7510119.5999999996</v>
      </c>
      <c r="FD11" s="5">
        <f t="shared" si="42"/>
        <v>7510119.5999999996</v>
      </c>
      <c r="FE11" s="5">
        <f t="shared" si="42"/>
        <v>7510119.5999999996</v>
      </c>
      <c r="FF11" s="5">
        <f t="shared" si="42"/>
        <v>7510119.5999999996</v>
      </c>
      <c r="FG11" s="5">
        <f t="shared" si="42"/>
        <v>7510119.5999999996</v>
      </c>
      <c r="FH11" s="5">
        <f t="shared" si="42"/>
        <v>7510119.5999999996</v>
      </c>
      <c r="FI11" s="5">
        <f t="shared" si="42"/>
        <v>7510119.5999999996</v>
      </c>
      <c r="FJ11" s="5">
        <f t="shared" si="42"/>
        <v>7510119.5999999996</v>
      </c>
      <c r="FK11" s="5">
        <f t="shared" si="42"/>
        <v>7510119.5999999996</v>
      </c>
      <c r="FL11" s="5">
        <f t="shared" si="42"/>
        <v>7510119.5999999996</v>
      </c>
      <c r="FM11" s="5">
        <f t="shared" si="42"/>
        <v>7510119.5999999996</v>
      </c>
      <c r="FN11" s="5">
        <f t="shared" si="42"/>
        <v>7510119.5999999996</v>
      </c>
      <c r="FO11" s="5">
        <f t="shared" si="42"/>
        <v>7510119.5999999996</v>
      </c>
      <c r="FP11" s="5">
        <f t="shared" ref="FP11:GU11" si="43">FO11</f>
        <v>7510119.5999999996</v>
      </c>
      <c r="FQ11" s="5">
        <f t="shared" si="43"/>
        <v>7510119.5999999996</v>
      </c>
      <c r="FR11" s="5">
        <f t="shared" si="43"/>
        <v>7510119.5999999996</v>
      </c>
      <c r="FS11" s="5">
        <f t="shared" si="43"/>
        <v>7510119.5999999996</v>
      </c>
      <c r="FT11" s="5">
        <f t="shared" si="43"/>
        <v>7510119.5999999996</v>
      </c>
      <c r="FU11" s="5">
        <f t="shared" si="43"/>
        <v>7510119.5999999996</v>
      </c>
      <c r="FV11" s="5">
        <f t="shared" si="43"/>
        <v>7510119.5999999996</v>
      </c>
      <c r="FW11" s="5">
        <f t="shared" si="43"/>
        <v>7510119.5999999996</v>
      </c>
      <c r="FX11" s="5">
        <f t="shared" si="43"/>
        <v>7510119.5999999996</v>
      </c>
      <c r="FY11" s="5">
        <f t="shared" si="43"/>
        <v>7510119.5999999996</v>
      </c>
      <c r="FZ11" s="5">
        <f t="shared" si="43"/>
        <v>7510119.5999999996</v>
      </c>
      <c r="GA11" s="5">
        <f t="shared" si="43"/>
        <v>7510119.5999999996</v>
      </c>
      <c r="GB11" s="5">
        <f t="shared" si="43"/>
        <v>7510119.5999999996</v>
      </c>
      <c r="GC11" s="5">
        <f t="shared" si="43"/>
        <v>7510119.5999999996</v>
      </c>
      <c r="GD11" s="5">
        <f t="shared" si="43"/>
        <v>7510119.5999999996</v>
      </c>
      <c r="GE11" s="5">
        <f t="shared" si="43"/>
        <v>7510119.5999999996</v>
      </c>
      <c r="GF11" s="5">
        <f t="shared" si="43"/>
        <v>7510119.5999999996</v>
      </c>
      <c r="GG11" s="5">
        <f t="shared" si="43"/>
        <v>7510119.5999999996</v>
      </c>
      <c r="GH11" s="5">
        <f t="shared" si="43"/>
        <v>7510119.5999999996</v>
      </c>
      <c r="GI11" s="5">
        <f t="shared" si="43"/>
        <v>7510119.5999999996</v>
      </c>
      <c r="GJ11" s="5">
        <f t="shared" si="43"/>
        <v>7510119.5999999996</v>
      </c>
      <c r="GK11" s="5">
        <f t="shared" si="43"/>
        <v>7510119.5999999996</v>
      </c>
      <c r="GL11" s="5">
        <f t="shared" si="43"/>
        <v>7510119.5999999996</v>
      </c>
      <c r="GM11" s="5">
        <f t="shared" si="43"/>
        <v>7510119.5999999996</v>
      </c>
      <c r="GN11" s="5">
        <f t="shared" si="43"/>
        <v>7510119.5999999996</v>
      </c>
      <c r="GO11" s="5">
        <f t="shared" si="43"/>
        <v>7510119.5999999996</v>
      </c>
      <c r="GP11" s="5">
        <f t="shared" si="43"/>
        <v>7510119.5999999996</v>
      </c>
      <c r="GQ11" s="5">
        <f t="shared" si="43"/>
        <v>7510119.5999999996</v>
      </c>
      <c r="GR11" s="5">
        <f t="shared" si="43"/>
        <v>7510119.5999999996</v>
      </c>
      <c r="GS11" s="5">
        <f t="shared" si="43"/>
        <v>7510119.5999999996</v>
      </c>
      <c r="GT11" s="5">
        <f t="shared" si="43"/>
        <v>7510119.5999999996</v>
      </c>
      <c r="GU11" s="5">
        <f t="shared" si="43"/>
        <v>7510119.5999999996</v>
      </c>
      <c r="GV11" s="5">
        <f t="shared" ref="GV11:IA11" si="44">GU11</f>
        <v>7510119.5999999996</v>
      </c>
      <c r="GW11" s="5">
        <f t="shared" si="44"/>
        <v>7510119.5999999996</v>
      </c>
      <c r="GX11" s="5">
        <f t="shared" si="44"/>
        <v>7510119.5999999996</v>
      </c>
      <c r="GY11" s="5">
        <f t="shared" si="44"/>
        <v>7510119.5999999996</v>
      </c>
      <c r="GZ11" s="5">
        <f t="shared" si="44"/>
        <v>7510119.5999999996</v>
      </c>
      <c r="HA11" s="5">
        <f t="shared" si="44"/>
        <v>7510119.5999999996</v>
      </c>
      <c r="HB11" s="5">
        <f t="shared" si="44"/>
        <v>7510119.5999999996</v>
      </c>
      <c r="HC11" s="5">
        <f t="shared" si="44"/>
        <v>7510119.5999999996</v>
      </c>
      <c r="HD11" s="5">
        <f t="shared" si="44"/>
        <v>7510119.5999999996</v>
      </c>
      <c r="HE11" s="5">
        <f t="shared" si="44"/>
        <v>7510119.5999999996</v>
      </c>
      <c r="HF11" s="5">
        <f t="shared" si="44"/>
        <v>7510119.5999999996</v>
      </c>
      <c r="HG11" s="5">
        <f t="shared" si="44"/>
        <v>7510119.5999999996</v>
      </c>
      <c r="HH11" s="5">
        <f t="shared" si="44"/>
        <v>7510119.5999999996</v>
      </c>
      <c r="HI11" s="5">
        <f t="shared" si="44"/>
        <v>7510119.5999999996</v>
      </c>
      <c r="HJ11" s="5">
        <f t="shared" si="44"/>
        <v>7510119.5999999996</v>
      </c>
      <c r="HK11" s="5">
        <f t="shared" si="44"/>
        <v>7510119.5999999996</v>
      </c>
      <c r="HL11" s="5">
        <f t="shared" si="44"/>
        <v>7510119.5999999996</v>
      </c>
      <c r="HM11" s="5">
        <f t="shared" si="44"/>
        <v>7510119.5999999996</v>
      </c>
      <c r="HN11" s="5">
        <f t="shared" si="44"/>
        <v>7510119.5999999996</v>
      </c>
      <c r="HO11" s="5">
        <f t="shared" si="44"/>
        <v>7510119.5999999996</v>
      </c>
      <c r="HP11" s="5">
        <f t="shared" si="44"/>
        <v>7510119.5999999996</v>
      </c>
      <c r="HQ11" s="5">
        <f t="shared" si="44"/>
        <v>7510119.5999999996</v>
      </c>
      <c r="HR11" s="5">
        <f t="shared" si="44"/>
        <v>7510119.5999999996</v>
      </c>
      <c r="HS11" s="5">
        <f t="shared" si="44"/>
        <v>7510119.5999999996</v>
      </c>
      <c r="HT11" s="5">
        <f t="shared" si="44"/>
        <v>7510119.5999999996</v>
      </c>
      <c r="HU11" s="5">
        <f t="shared" si="44"/>
        <v>7510119.5999999996</v>
      </c>
      <c r="HV11" s="5">
        <f t="shared" si="44"/>
        <v>7510119.5999999996</v>
      </c>
      <c r="HW11" s="5">
        <f t="shared" si="44"/>
        <v>7510119.5999999996</v>
      </c>
      <c r="HX11" s="5">
        <f t="shared" si="44"/>
        <v>7510119.5999999996</v>
      </c>
      <c r="HY11" s="5">
        <f t="shared" si="44"/>
        <v>7510119.5999999996</v>
      </c>
      <c r="HZ11" s="5">
        <f t="shared" si="44"/>
        <v>7510119.5999999996</v>
      </c>
      <c r="IA11" s="5">
        <f t="shared" si="44"/>
        <v>7510119.5999999996</v>
      </c>
      <c r="IB11" s="5">
        <f t="shared" ref="IB11:JG11" si="45">IA11</f>
        <v>7510119.5999999996</v>
      </c>
      <c r="IC11" s="5">
        <f t="shared" si="45"/>
        <v>7510119.5999999996</v>
      </c>
      <c r="ID11" s="5">
        <f t="shared" si="45"/>
        <v>7510119.5999999996</v>
      </c>
      <c r="IE11" s="5">
        <f t="shared" si="45"/>
        <v>7510119.5999999996</v>
      </c>
      <c r="IF11" s="5">
        <f t="shared" si="45"/>
        <v>7510119.5999999996</v>
      </c>
      <c r="IG11" s="5">
        <f t="shared" si="45"/>
        <v>7510119.5999999996</v>
      </c>
      <c r="IH11" s="5">
        <f t="shared" si="45"/>
        <v>7510119.5999999996</v>
      </c>
      <c r="II11" s="5">
        <f t="shared" si="45"/>
        <v>7510119.5999999996</v>
      </c>
      <c r="IJ11" s="5">
        <f t="shared" si="45"/>
        <v>7510119.5999999996</v>
      </c>
      <c r="IK11" s="5">
        <f t="shared" si="45"/>
        <v>7510119.5999999996</v>
      </c>
      <c r="IL11" s="5">
        <f t="shared" si="45"/>
        <v>7510119.5999999996</v>
      </c>
      <c r="IM11" s="5">
        <f t="shared" si="45"/>
        <v>7510119.5999999996</v>
      </c>
      <c r="IN11" s="5">
        <f t="shared" si="45"/>
        <v>7510119.5999999996</v>
      </c>
      <c r="IO11" s="5">
        <f t="shared" si="45"/>
        <v>7510119.5999999996</v>
      </c>
      <c r="IP11" s="5">
        <f t="shared" si="45"/>
        <v>7510119.5999999996</v>
      </c>
      <c r="IQ11" s="5">
        <f t="shared" si="45"/>
        <v>7510119.5999999996</v>
      </c>
      <c r="IR11" s="5">
        <f t="shared" si="45"/>
        <v>7510119.5999999996</v>
      </c>
      <c r="IS11" s="5">
        <f t="shared" si="45"/>
        <v>7510119.5999999996</v>
      </c>
      <c r="IT11" s="5">
        <f t="shared" si="45"/>
        <v>7510119.5999999996</v>
      </c>
      <c r="IU11" s="5">
        <f t="shared" si="45"/>
        <v>7510119.5999999996</v>
      </c>
      <c r="IV11" s="5">
        <f t="shared" si="45"/>
        <v>7510119.5999999996</v>
      </c>
      <c r="IW11" s="5">
        <f t="shared" si="45"/>
        <v>7510119.5999999996</v>
      </c>
      <c r="IX11" s="5">
        <f t="shared" si="45"/>
        <v>7510119.5999999996</v>
      </c>
      <c r="IY11" s="5">
        <f t="shared" si="45"/>
        <v>7510119.5999999996</v>
      </c>
      <c r="IZ11" s="5">
        <f t="shared" si="45"/>
        <v>7510119.5999999996</v>
      </c>
      <c r="JA11" s="5">
        <f t="shared" si="45"/>
        <v>7510119.5999999996</v>
      </c>
      <c r="JB11" s="5">
        <f t="shared" si="45"/>
        <v>7510119.5999999996</v>
      </c>
      <c r="JC11" s="5">
        <f t="shared" si="45"/>
        <v>7510119.5999999996</v>
      </c>
      <c r="JD11" s="5">
        <f t="shared" si="45"/>
        <v>7510119.5999999996</v>
      </c>
      <c r="JE11" s="5">
        <f t="shared" si="45"/>
        <v>7510119.5999999996</v>
      </c>
      <c r="JF11" s="5">
        <f t="shared" si="45"/>
        <v>7510119.5999999996</v>
      </c>
      <c r="JG11" s="5">
        <f t="shared" si="45"/>
        <v>7510119.5999999996</v>
      </c>
      <c r="JH11" s="5">
        <f t="shared" ref="JH11:JW11" si="46">JG11</f>
        <v>7510119.5999999996</v>
      </c>
      <c r="JI11" s="5">
        <f t="shared" si="46"/>
        <v>7510119.5999999996</v>
      </c>
      <c r="JJ11" s="5">
        <f t="shared" si="46"/>
        <v>7510119.5999999996</v>
      </c>
      <c r="JK11" s="5">
        <f t="shared" si="46"/>
        <v>7510119.5999999996</v>
      </c>
      <c r="JL11" s="5">
        <f t="shared" si="46"/>
        <v>7510119.5999999996</v>
      </c>
      <c r="JM11" s="5">
        <f t="shared" si="46"/>
        <v>7510119.5999999996</v>
      </c>
      <c r="JN11" s="5">
        <f t="shared" si="46"/>
        <v>7510119.5999999996</v>
      </c>
      <c r="JO11" s="5">
        <f t="shared" si="46"/>
        <v>7510119.5999999996</v>
      </c>
      <c r="JP11" s="5">
        <f t="shared" si="46"/>
        <v>7510119.5999999996</v>
      </c>
      <c r="JQ11" s="5">
        <f t="shared" si="46"/>
        <v>7510119.5999999996</v>
      </c>
      <c r="JR11" s="5">
        <f t="shared" si="46"/>
        <v>7510119.5999999996</v>
      </c>
      <c r="JS11" s="5">
        <f t="shared" si="46"/>
        <v>7510119.5999999996</v>
      </c>
      <c r="JT11" s="5">
        <f t="shared" si="46"/>
        <v>7510119.5999999996</v>
      </c>
      <c r="JU11" s="5">
        <f t="shared" si="46"/>
        <v>7510119.5999999996</v>
      </c>
      <c r="JV11" s="5">
        <f t="shared" si="46"/>
        <v>7510119.5999999996</v>
      </c>
      <c r="JW11" s="5">
        <f t="shared" si="46"/>
        <v>7510119.5999999996</v>
      </c>
      <c r="JX11" s="5">
        <f t="shared" ref="JX11:KZ11" si="47">JW11</f>
        <v>7510119.5999999996</v>
      </c>
      <c r="JY11" s="5">
        <f t="shared" si="47"/>
        <v>7510119.5999999996</v>
      </c>
      <c r="JZ11" s="5">
        <f t="shared" si="47"/>
        <v>7510119.5999999996</v>
      </c>
      <c r="KA11" s="5">
        <f t="shared" si="47"/>
        <v>7510119.5999999996</v>
      </c>
      <c r="KB11" s="5">
        <f t="shared" si="47"/>
        <v>7510119.5999999996</v>
      </c>
      <c r="KC11" s="5">
        <f t="shared" si="47"/>
        <v>7510119.5999999996</v>
      </c>
      <c r="KD11" s="5">
        <f t="shared" si="47"/>
        <v>7510119.5999999996</v>
      </c>
      <c r="KE11" s="5">
        <f t="shared" si="47"/>
        <v>7510119.5999999996</v>
      </c>
      <c r="KF11" s="5">
        <f t="shared" si="47"/>
        <v>7510119.5999999996</v>
      </c>
      <c r="KG11" s="5">
        <f t="shared" si="47"/>
        <v>7510119.5999999996</v>
      </c>
      <c r="KH11" s="5">
        <f t="shared" si="47"/>
        <v>7510119.5999999996</v>
      </c>
      <c r="KI11" s="5">
        <f t="shared" si="47"/>
        <v>7510119.5999999996</v>
      </c>
      <c r="KJ11" s="5">
        <f t="shared" si="47"/>
        <v>7510119.5999999996</v>
      </c>
      <c r="KK11" s="5">
        <f t="shared" si="47"/>
        <v>7510119.5999999996</v>
      </c>
      <c r="KL11" s="5">
        <f t="shared" si="47"/>
        <v>7510119.5999999996</v>
      </c>
      <c r="KM11" s="5">
        <f t="shared" si="47"/>
        <v>7510119.5999999996</v>
      </c>
      <c r="KN11" s="5">
        <f t="shared" si="47"/>
        <v>7510119.5999999996</v>
      </c>
      <c r="KO11" s="5">
        <f t="shared" si="47"/>
        <v>7510119.5999999996</v>
      </c>
      <c r="KP11" s="5">
        <f t="shared" si="47"/>
        <v>7510119.5999999996</v>
      </c>
      <c r="KQ11" s="5">
        <f t="shared" si="47"/>
        <v>7510119.5999999996</v>
      </c>
      <c r="KR11" s="5">
        <f t="shared" si="47"/>
        <v>7510119.5999999996</v>
      </c>
      <c r="KS11" s="5">
        <f t="shared" si="47"/>
        <v>7510119.5999999996</v>
      </c>
      <c r="KT11" s="5">
        <f t="shared" si="47"/>
        <v>7510119.5999999996</v>
      </c>
      <c r="KU11" s="5">
        <f t="shared" si="47"/>
        <v>7510119.5999999996</v>
      </c>
      <c r="KV11" s="5">
        <f t="shared" si="47"/>
        <v>7510119.5999999996</v>
      </c>
      <c r="KW11" s="5">
        <f t="shared" si="47"/>
        <v>7510119.5999999996</v>
      </c>
      <c r="KX11" s="5">
        <f t="shared" si="47"/>
        <v>7510119.5999999996</v>
      </c>
      <c r="KY11" s="5">
        <f t="shared" si="47"/>
        <v>7510119.5999999996</v>
      </c>
      <c r="KZ11" s="5">
        <f t="shared" si="47"/>
        <v>7510119.5999999996</v>
      </c>
    </row>
    <row r="12" spans="1:312" s="5" customFormat="1" x14ac:dyDescent="0.25">
      <c r="A12" t="s">
        <v>22</v>
      </c>
      <c r="BP12" s="5">
        <v>250000</v>
      </c>
      <c r="BQ12" s="5">
        <v>250000</v>
      </c>
      <c r="BR12" s="5">
        <v>250000</v>
      </c>
      <c r="BS12" s="5">
        <v>250000</v>
      </c>
      <c r="BT12" s="5">
        <v>250000</v>
      </c>
      <c r="BU12" s="5">
        <v>250000</v>
      </c>
      <c r="BV12" s="5">
        <v>250000</v>
      </c>
      <c r="BW12" s="5">
        <v>250000</v>
      </c>
      <c r="BX12" s="5">
        <v>250000</v>
      </c>
      <c r="BY12" s="5">
        <v>250000</v>
      </c>
      <c r="BZ12" s="5">
        <v>250000</v>
      </c>
      <c r="CA12" s="5">
        <v>250000</v>
      </c>
      <c r="CB12" s="5">
        <v>250000</v>
      </c>
      <c r="CC12" s="5">
        <v>250000</v>
      </c>
      <c r="CD12" s="5">
        <v>250000</v>
      </c>
      <c r="CE12" s="5">
        <v>250000</v>
      </c>
      <c r="CF12" s="5">
        <v>250000</v>
      </c>
      <c r="CG12" s="5">
        <v>250000</v>
      </c>
      <c r="CH12" s="5">
        <v>250000</v>
      </c>
      <c r="CI12" s="5">
        <v>250000</v>
      </c>
      <c r="CJ12" s="5">
        <v>250000</v>
      </c>
      <c r="CK12" s="5">
        <v>250000</v>
      </c>
      <c r="CL12" s="5">
        <v>250000</v>
      </c>
      <c r="CM12" s="5">
        <v>250000</v>
      </c>
      <c r="CN12" s="5">
        <v>250000</v>
      </c>
      <c r="CO12" s="5">
        <v>250000</v>
      </c>
      <c r="CP12" s="5">
        <v>250000</v>
      </c>
      <c r="CQ12" s="5">
        <v>250000</v>
      </c>
      <c r="CR12" s="5">
        <v>250000</v>
      </c>
    </row>
    <row r="13" spans="1:312" s="5" customFormat="1" x14ac:dyDescent="0.25">
      <c r="A13" t="s">
        <v>21</v>
      </c>
      <c r="GS13" s="5">
        <f>'Wells Fargo'!B33</f>
        <v>5410951.0800000001</v>
      </c>
      <c r="GT13" s="5">
        <f>'Wells Fargo'!C33</f>
        <v>3695726.3899999997</v>
      </c>
      <c r="GU13" s="5">
        <f>'Wells Fargo'!D33</f>
        <v>3649632.1899999995</v>
      </c>
      <c r="GV13" s="5">
        <f>'Wells Fargo'!E33</f>
        <v>9094050.9900000002</v>
      </c>
      <c r="GW13" s="5">
        <f>'Wells Fargo'!F33</f>
        <v>10899350.210000001</v>
      </c>
      <c r="GX13" s="5">
        <f>'Wells Fargo'!G33</f>
        <v>8617509.8499999996</v>
      </c>
      <c r="GY13" s="5">
        <f>'Wells Fargo'!H33</f>
        <v>5200388.7299999995</v>
      </c>
      <c r="GZ13" s="5">
        <f>'Wells Fargo'!I33</f>
        <v>5928150.2000000002</v>
      </c>
      <c r="HA13" s="5">
        <f>'Wells Fargo'!J33</f>
        <v>3596957.64</v>
      </c>
      <c r="HB13" s="5">
        <f>'Wells Fargo'!K33</f>
        <v>14928431.689999999</v>
      </c>
      <c r="HC13" s="5">
        <f>'Wells Fargo'!L33</f>
        <v>10786981.33</v>
      </c>
      <c r="HD13" s="5">
        <f>'Wells Fargo'!M33</f>
        <v>6647253.4800000014</v>
      </c>
      <c r="HE13" s="5">
        <f>'Wells Fargo'!N33</f>
        <v>5909432.4500000011</v>
      </c>
      <c r="HF13" s="5">
        <f>'Wells Fargo'!O33</f>
        <v>2326859.2800000007</v>
      </c>
      <c r="HG13" s="5">
        <f>'Wells Fargo'!P33</f>
        <v>7431590.1900000013</v>
      </c>
      <c r="HH13" s="5">
        <f>'Wells Fargo'!Q33</f>
        <v>6199109.0100000016</v>
      </c>
      <c r="HI13" s="5">
        <f>'Wells Fargo'!R33</f>
        <v>67566112.299999997</v>
      </c>
      <c r="HJ13" s="5">
        <f>'Wells Fargo'!S33</f>
        <v>9298651.1299999896</v>
      </c>
      <c r="HK13" s="5">
        <f>'Wells Fargo'!T33</f>
        <v>6409323.4699999904</v>
      </c>
      <c r="HL13" s="5">
        <f>'Wells Fargo'!U33</f>
        <v>6327538.3299999908</v>
      </c>
      <c r="HM13" s="5">
        <f>'Wells Fargo'!V33</f>
        <v>4210289.3299999898</v>
      </c>
      <c r="HN13" s="5">
        <f>'Wells Fargo'!W33</f>
        <v>-250309.24000000968</v>
      </c>
      <c r="HO13" s="5">
        <f>'Wells Fargo'!X33</f>
        <v>19817473.339999989</v>
      </c>
      <c r="HP13" s="5">
        <f>'Wells Fargo'!Y33</f>
        <v>13011246.68999999</v>
      </c>
      <c r="HQ13" s="5">
        <f>'Wells Fargo'!Z33</f>
        <v>11709268.739999987</v>
      </c>
      <c r="HR13" s="5">
        <f>'Wells Fargo'!AA33</f>
        <v>6481735.4699999867</v>
      </c>
      <c r="HS13" s="5">
        <f>'Wells Fargo'!AB33</f>
        <v>5147225.9299999867</v>
      </c>
      <c r="HT13" s="5">
        <f>'Wells Fargo'!AC33</f>
        <v>4092052.3699999899</v>
      </c>
      <c r="HU13" s="5">
        <f>'Wells Fargo'!AD33</f>
        <v>4515313.0099999905</v>
      </c>
      <c r="HV13" s="5">
        <f>'Wells Fargo'!AE33</f>
        <v>12274888.049999991</v>
      </c>
      <c r="HW13" s="5">
        <f>'Wells Fargo'!AF33</f>
        <v>14655304.979999991</v>
      </c>
      <c r="HX13" s="5">
        <f>'Wells Fargo'!AG33</f>
        <v>8889315.3799999896</v>
      </c>
      <c r="HY13" s="5">
        <f>'Wells Fargo'!AH33</f>
        <v>7303725.02999999</v>
      </c>
      <c r="HZ13" s="5">
        <f>'Wells Fargo'!AI33</f>
        <v>6496820.7099999897</v>
      </c>
      <c r="IA13" s="5">
        <f>'Wells Fargo'!AJ33</f>
        <v>17265518.95999999</v>
      </c>
      <c r="IB13" s="5">
        <f>'Wells Fargo'!AK33</f>
        <v>11165335.52999999</v>
      </c>
      <c r="IC13" s="5">
        <f>'Wells Fargo'!AL33</f>
        <v>5919382.8599999901</v>
      </c>
      <c r="ID13" s="5">
        <f>'Wells Fargo'!AM33</f>
        <v>3382528.8499999903</v>
      </c>
      <c r="IE13" s="5">
        <f>'Wells Fargo'!AN33</f>
        <v>6544513.819999991</v>
      </c>
      <c r="IF13" s="5">
        <f>'Wells Fargo'!AO33</f>
        <v>7936514.0899999924</v>
      </c>
      <c r="IG13" s="5">
        <f>'Wells Fargo'!AP33</f>
        <v>10971106.919999992</v>
      </c>
      <c r="IH13" s="5">
        <f>'Wells Fargo'!AQ33</f>
        <v>5805874.8299999926</v>
      </c>
      <c r="II13" s="5">
        <f>'Wells Fargo'!AR33</f>
        <v>2887202.5399999926</v>
      </c>
      <c r="IJ13" s="5">
        <f>'Wells Fargo'!AS33</f>
        <v>15863171.139999993</v>
      </c>
      <c r="IK13" s="5">
        <f>'Wells Fargo'!AT33</f>
        <v>12049398.439999994</v>
      </c>
      <c r="IL13" s="5">
        <f>'Wells Fargo'!AU33</f>
        <v>5249289.1199999945</v>
      </c>
      <c r="IM13" s="5">
        <f>'Wells Fargo'!AV33</f>
        <v>10154826.779999994</v>
      </c>
      <c r="IN13" s="5">
        <f>'Wells Fargo'!AW33</f>
        <v>4018622.5199999916</v>
      </c>
      <c r="IO13" s="5">
        <f>'Wells Fargo'!AX33</f>
        <v>13898901.559999993</v>
      </c>
      <c r="IP13" s="5">
        <f>'Wells Fargo'!AY33</f>
        <v>9349569.7399999928</v>
      </c>
      <c r="IQ13" s="5">
        <f>'Wells Fargo'!AZ33</f>
        <v>7786528.1099999929</v>
      </c>
      <c r="IR13" s="5">
        <f>'Wells Fargo'!BA33</f>
        <v>117100.32999999169</v>
      </c>
      <c r="IS13" s="5">
        <f>'Wells Fargo'!BB33</f>
        <v>15271091.719999991</v>
      </c>
      <c r="IT13" s="5">
        <f>'Wells Fargo'!BC33</f>
        <v>13078332.649999991</v>
      </c>
      <c r="IU13" s="5">
        <f>'Wells Fargo'!BD33</f>
        <v>8520308.609999992</v>
      </c>
      <c r="IV13" s="5">
        <f>'Wells Fargo'!BE33</f>
        <v>-524522.6700000111</v>
      </c>
      <c r="IW13" s="5">
        <f>'Wells Fargo'!BF33</f>
        <v>6496526.4199999887</v>
      </c>
      <c r="IX13" s="5">
        <f>'Wells Fargo'!BG33</f>
        <v>1731532.9899999849</v>
      </c>
      <c r="IY13" s="5">
        <f>'Wells Fargo'!BH33</f>
        <v>-2775487.4200000153</v>
      </c>
      <c r="IZ13" s="5">
        <f>'Wells Fargo'!BI33</f>
        <v>-4979054.9900000151</v>
      </c>
      <c r="JA13" s="5">
        <f>'Wells Fargo'!BJ33</f>
        <v>3557145.1099999845</v>
      </c>
      <c r="JB13" s="5">
        <f>'Wells Fargo'!BK33</f>
        <v>3357411.4899999844</v>
      </c>
      <c r="JC13" s="5">
        <f>'Wells Fargo'!BL33</f>
        <v>12496804.109999985</v>
      </c>
      <c r="JD13" s="5">
        <f>'Wells Fargo'!BM33</f>
        <v>10905060.079999985</v>
      </c>
      <c r="JE13" s="5">
        <f>'Wells Fargo'!BN33</f>
        <v>4615311.3899999876</v>
      </c>
      <c r="JF13" s="5">
        <f>'Wells Fargo'!BO33</f>
        <v>3950243.119999988</v>
      </c>
      <c r="JG13" s="5">
        <f>'Wells Fargo'!BP33</f>
        <v>16674474.079999991</v>
      </c>
      <c r="JH13" s="5">
        <f>'Wells Fargo'!BQ33</f>
        <v>12301043.999999991</v>
      </c>
      <c r="JI13" s="5">
        <f>'Wells Fargo'!BR33</f>
        <v>11147474.969999991</v>
      </c>
      <c r="JJ13" s="5">
        <f>'Wells Fargo'!BS33</f>
        <v>4560764.3599999901</v>
      </c>
      <c r="JK13" s="5">
        <f>'Wells Fargo'!BT33</f>
        <v>2329071.8199999901</v>
      </c>
      <c r="JL13" s="5">
        <f>'Wells Fargo'!BU33</f>
        <v>5648983.8199999891</v>
      </c>
      <c r="JM13" s="5">
        <f>'Wells Fargo'!BV33</f>
        <v>2182585.50999999</v>
      </c>
      <c r="JN13" s="5">
        <f>'Wells Fargo'!BW33</f>
        <v>3482867.2399999904</v>
      </c>
      <c r="JO13" s="5">
        <f>'Wells Fargo'!BX33</f>
        <v>1949217.5699999908</v>
      </c>
      <c r="JP13" s="5">
        <f>'Wells Fargo'!BY33</f>
        <v>6170181.1999999909</v>
      </c>
      <c r="JQ13" s="5">
        <f>'Wells Fargo'!BZ33</f>
        <v>4804964.0499999914</v>
      </c>
      <c r="JR13" s="5">
        <f>'Wells Fargo'!CA33</f>
        <v>12095631.909999993</v>
      </c>
      <c r="JS13" s="5">
        <f>'Wells Fargo'!CB33</f>
        <v>10226622.519999992</v>
      </c>
      <c r="JT13" s="5">
        <f>'Wells Fargo'!CC33</f>
        <v>8965672.0699999928</v>
      </c>
      <c r="JU13" s="5">
        <f>'Wells Fargo'!CD33</f>
        <v>3801586.179999996</v>
      </c>
      <c r="JV13" s="5">
        <f>'Wells Fargo'!CE33</f>
        <v>15523594.119999995</v>
      </c>
      <c r="JW13" s="5">
        <f>'Wells Fargo'!CF33</f>
        <v>10035895.149999995</v>
      </c>
      <c r="JX13" s="5">
        <f>'Wells Fargo'!CG33</f>
        <v>8867898.2099999953</v>
      </c>
      <c r="JY13" s="5">
        <f>'Wells Fargo'!CH33</f>
        <v>3856615.2799999951</v>
      </c>
      <c r="JZ13" s="5">
        <f>'Wells Fargo'!CI33</f>
        <v>2096996.6099999954</v>
      </c>
      <c r="KA13" s="5">
        <f>'Wells Fargo'!CJ33</f>
        <v>4666018.379999999</v>
      </c>
      <c r="KB13" s="5">
        <f>'Wells Fargo'!CK33</f>
        <v>4666018.379999999</v>
      </c>
      <c r="KC13" s="5">
        <f>'Wells Fargo'!CL33</f>
        <v>4666018.379999999</v>
      </c>
      <c r="KD13" s="5">
        <f>'Wells Fargo'!CM33</f>
        <v>4666018.379999999</v>
      </c>
      <c r="KE13" s="5">
        <f>'Wells Fargo'!CN33</f>
        <v>4666018.379999999</v>
      </c>
      <c r="KF13" s="5">
        <f>'Wells Fargo'!CO33</f>
        <v>4666018.379999999</v>
      </c>
      <c r="KG13" s="5">
        <f>'Wells Fargo'!CP33</f>
        <v>4666018.379999999</v>
      </c>
      <c r="KH13" s="5">
        <f>'Wells Fargo'!CQ33</f>
        <v>4666018.379999999</v>
      </c>
      <c r="KI13" s="5">
        <f>'Wells Fargo'!CR33</f>
        <v>4666018.379999999</v>
      </c>
      <c r="KJ13" s="5">
        <f>'Wells Fargo'!CS33</f>
        <v>4666018.379999999</v>
      </c>
      <c r="KK13" s="5">
        <f>'Wells Fargo'!CT33</f>
        <v>4666018.379999999</v>
      </c>
      <c r="KL13" s="5">
        <f>'Wells Fargo'!CU33</f>
        <v>4666018.379999999</v>
      </c>
      <c r="KM13" s="5">
        <f>'Wells Fargo'!CV33</f>
        <v>4666018.379999999</v>
      </c>
      <c r="KN13" s="5">
        <f>'Wells Fargo'!CW33</f>
        <v>4666018.379999999</v>
      </c>
      <c r="KO13" s="5">
        <f>'Wells Fargo'!CX33</f>
        <v>4666018.379999999</v>
      </c>
      <c r="KP13" s="5">
        <f>'Wells Fargo'!CY33</f>
        <v>4666018.379999999</v>
      </c>
      <c r="KQ13" s="5">
        <f>'Wells Fargo'!CZ33</f>
        <v>4666018.379999999</v>
      </c>
      <c r="KR13" s="5">
        <f>'Wells Fargo'!DA33</f>
        <v>4666018.379999999</v>
      </c>
      <c r="KS13" s="5">
        <f>'Wells Fargo'!DB33</f>
        <v>4666018.379999999</v>
      </c>
      <c r="KT13" s="5">
        <f>'Wells Fargo'!DC33</f>
        <v>4666018.379999999</v>
      </c>
      <c r="KU13" s="5">
        <f>'Wells Fargo'!DD33</f>
        <v>4666018.379999999</v>
      </c>
      <c r="KV13" s="5">
        <f>'Wells Fargo'!DE33</f>
        <v>4666018.379999999</v>
      </c>
      <c r="KW13" s="5">
        <f>'Wells Fargo'!DF33</f>
        <v>4666018.379999999</v>
      </c>
      <c r="KX13" s="5">
        <f>'Wells Fargo'!DG33</f>
        <v>4666018.379999999</v>
      </c>
      <c r="KY13" s="5">
        <f>'Wells Fargo'!DH33</f>
        <v>4666018.379999999</v>
      </c>
      <c r="KZ13" s="5">
        <f>'Wells Fargo'!DI33</f>
        <v>4666018.379999999</v>
      </c>
    </row>
    <row r="14" spans="1:312" s="5" customFormat="1" x14ac:dyDescent="0.25">
      <c r="A14" t="s">
        <v>20</v>
      </c>
      <c r="GC14" s="5">
        <v>3500000</v>
      </c>
      <c r="GD14" s="5">
        <v>3500000</v>
      </c>
      <c r="GE14" s="5">
        <v>3500000</v>
      </c>
      <c r="GF14" s="5">
        <v>3500000</v>
      </c>
      <c r="GG14" s="5">
        <v>3500000</v>
      </c>
      <c r="GH14" s="5">
        <v>3500000</v>
      </c>
      <c r="GI14" s="5">
        <v>3500000</v>
      </c>
      <c r="GJ14" s="5">
        <v>3500000</v>
      </c>
      <c r="GK14" s="5">
        <v>3500000</v>
      </c>
      <c r="GL14" s="5">
        <v>3500000</v>
      </c>
      <c r="GM14" s="5">
        <v>3500000</v>
      </c>
      <c r="GN14" s="5">
        <v>3500000</v>
      </c>
      <c r="GO14" s="5">
        <v>3500000</v>
      </c>
      <c r="GP14" s="5">
        <v>3500000</v>
      </c>
      <c r="GQ14" s="5">
        <v>3500000</v>
      </c>
      <c r="GR14" s="5">
        <v>3500000</v>
      </c>
      <c r="GS14" s="5">
        <v>3500000</v>
      </c>
      <c r="GT14" s="5">
        <v>3500000</v>
      </c>
      <c r="GU14" s="5">
        <v>3500000</v>
      </c>
      <c r="GV14" s="5">
        <v>3500000</v>
      </c>
      <c r="GW14" s="5">
        <v>3500000</v>
      </c>
      <c r="GX14" s="5">
        <v>3500000</v>
      </c>
      <c r="GY14" s="5">
        <v>3500000</v>
      </c>
      <c r="GZ14" s="5">
        <v>3500000</v>
      </c>
      <c r="HA14" s="5">
        <v>3500000</v>
      </c>
      <c r="HB14" s="5">
        <v>3500000</v>
      </c>
      <c r="HC14" s="5">
        <v>3500000</v>
      </c>
      <c r="HD14" s="5">
        <v>3500000</v>
      </c>
      <c r="HE14" s="5">
        <v>3500000</v>
      </c>
      <c r="HF14" s="5">
        <v>3500000</v>
      </c>
      <c r="HG14" s="5">
        <v>3500000</v>
      </c>
      <c r="HH14" s="5">
        <v>3500000</v>
      </c>
      <c r="HI14" s="5">
        <v>3500000</v>
      </c>
      <c r="HJ14" s="5">
        <v>3500000</v>
      </c>
      <c r="HK14" s="5">
        <v>3500000</v>
      </c>
      <c r="HL14" s="5">
        <v>3500000</v>
      </c>
      <c r="HM14" s="5">
        <v>3500000</v>
      </c>
      <c r="HN14" s="5">
        <v>3500000</v>
      </c>
      <c r="HO14" s="5">
        <v>3500000</v>
      </c>
      <c r="HP14" s="5">
        <v>3500000</v>
      </c>
      <c r="HQ14" s="5">
        <v>3500000</v>
      </c>
      <c r="HR14" s="5">
        <v>3500000</v>
      </c>
      <c r="HS14" s="5">
        <v>3500000</v>
      </c>
      <c r="HT14" s="5">
        <v>3500000</v>
      </c>
      <c r="HU14" s="5">
        <v>3500000</v>
      </c>
      <c r="HV14" s="5">
        <v>3500000</v>
      </c>
      <c r="HW14" s="5">
        <v>3500000</v>
      </c>
      <c r="HX14" s="5">
        <v>3500000</v>
      </c>
      <c r="HY14" s="5">
        <v>3500000</v>
      </c>
      <c r="HZ14" s="5">
        <v>3500000</v>
      </c>
      <c r="IA14" s="5">
        <v>3500000</v>
      </c>
      <c r="IB14" s="5">
        <v>3500000</v>
      </c>
      <c r="IC14" s="5">
        <v>3500000</v>
      </c>
      <c r="ID14" s="5">
        <v>3500000</v>
      </c>
      <c r="IE14" s="5">
        <v>3500000</v>
      </c>
      <c r="IF14" s="5">
        <v>3500000</v>
      </c>
      <c r="IG14" s="5">
        <v>3500000</v>
      </c>
      <c r="IH14" s="5">
        <v>3500000</v>
      </c>
      <c r="II14" s="5">
        <v>3500000</v>
      </c>
      <c r="IJ14" s="5">
        <v>3500000</v>
      </c>
      <c r="IK14" s="5">
        <v>3500000</v>
      </c>
      <c r="IL14" s="5">
        <v>3500000</v>
      </c>
      <c r="IM14" s="5">
        <v>3500000</v>
      </c>
      <c r="IN14" s="5">
        <v>3500000</v>
      </c>
      <c r="IO14" s="5">
        <v>3500000</v>
      </c>
      <c r="IP14" s="5">
        <v>3500000</v>
      </c>
      <c r="IQ14" s="5">
        <v>3500000</v>
      </c>
      <c r="IR14" s="5">
        <v>3500000</v>
      </c>
      <c r="IS14" s="5">
        <v>3500000</v>
      </c>
      <c r="IT14" s="5">
        <v>3500000</v>
      </c>
      <c r="IU14" s="5">
        <v>3500000</v>
      </c>
      <c r="IV14" s="5">
        <v>3500000</v>
      </c>
      <c r="IW14" s="5">
        <v>3500000</v>
      </c>
      <c r="IX14" s="5">
        <v>3500000</v>
      </c>
      <c r="IY14" s="5">
        <v>3500000</v>
      </c>
      <c r="IZ14" s="5">
        <v>3500000</v>
      </c>
    </row>
    <row r="15" spans="1:312" s="5" customFormat="1" ht="6" customHeight="1" x14ac:dyDescent="0.25">
      <c r="A15"/>
    </row>
    <row r="16" spans="1:312" s="15" customFormat="1" ht="15.75" thickBot="1" x14ac:dyDescent="0.3">
      <c r="A16" s="17" t="s">
        <v>19</v>
      </c>
      <c r="B16" s="16">
        <f t="shared" ref="B16:BM16" si="48">SUM(B8:B15)</f>
        <v>36383745.000000007</v>
      </c>
      <c r="C16" s="16">
        <f t="shared" si="48"/>
        <v>36217498.500000007</v>
      </c>
      <c r="D16" s="16">
        <f t="shared" si="48"/>
        <v>35784549.200000003</v>
      </c>
      <c r="E16" s="16">
        <f t="shared" si="48"/>
        <v>35505657.950000003</v>
      </c>
      <c r="F16" s="16">
        <f t="shared" si="48"/>
        <v>35104560.140000001</v>
      </c>
      <c r="G16" s="16">
        <f t="shared" si="48"/>
        <v>35027317.750000007</v>
      </c>
      <c r="H16" s="16">
        <f t="shared" si="48"/>
        <v>34443915.320000008</v>
      </c>
      <c r="I16" s="16">
        <f t="shared" si="48"/>
        <v>34325401.960000001</v>
      </c>
      <c r="J16" s="16">
        <f t="shared" si="48"/>
        <v>34038918.620000005</v>
      </c>
      <c r="K16" s="16">
        <f t="shared" si="48"/>
        <v>33893006.780000009</v>
      </c>
      <c r="L16" s="16">
        <f t="shared" si="48"/>
        <v>33305822.350000005</v>
      </c>
      <c r="M16" s="16">
        <f t="shared" si="48"/>
        <v>33018554.760000005</v>
      </c>
      <c r="N16" s="16">
        <f t="shared" si="48"/>
        <v>32732588.510000005</v>
      </c>
      <c r="O16" s="16">
        <f t="shared" si="48"/>
        <v>32197426.890000004</v>
      </c>
      <c r="P16" s="16">
        <f t="shared" si="48"/>
        <v>31933992.030000005</v>
      </c>
      <c r="Q16" s="16">
        <f t="shared" si="48"/>
        <v>31273176.830000002</v>
      </c>
      <c r="R16" s="16">
        <f t="shared" si="48"/>
        <v>31117521.710000001</v>
      </c>
      <c r="S16" s="16">
        <f t="shared" si="48"/>
        <v>30279621.600000001</v>
      </c>
      <c r="T16" s="16">
        <f t="shared" si="48"/>
        <v>29976769.98</v>
      </c>
      <c r="U16" s="16">
        <f t="shared" si="48"/>
        <v>29175614.93</v>
      </c>
      <c r="V16" s="16">
        <f t="shared" si="48"/>
        <v>28877922.630000003</v>
      </c>
      <c r="W16" s="16">
        <f t="shared" si="48"/>
        <v>28331667.720000006</v>
      </c>
      <c r="X16" s="16">
        <f t="shared" si="48"/>
        <v>28044433.480000008</v>
      </c>
      <c r="Y16" s="16">
        <f t="shared" si="48"/>
        <v>27573701.770000007</v>
      </c>
      <c r="Z16" s="16">
        <f t="shared" si="48"/>
        <v>26933715.020000007</v>
      </c>
      <c r="AA16" s="16">
        <f t="shared" si="48"/>
        <v>26566826.720000003</v>
      </c>
      <c r="AB16" s="16">
        <f t="shared" si="48"/>
        <v>26131670.270000003</v>
      </c>
      <c r="AC16" s="16">
        <f t="shared" si="48"/>
        <v>30228352.610000003</v>
      </c>
      <c r="AD16" s="16">
        <f t="shared" si="48"/>
        <v>29490256.770000003</v>
      </c>
      <c r="AE16" s="16">
        <f t="shared" si="48"/>
        <v>29126579.579999998</v>
      </c>
      <c r="AF16" s="16">
        <f t="shared" si="48"/>
        <v>28316224.75</v>
      </c>
      <c r="AG16" s="16">
        <f t="shared" si="48"/>
        <v>28168783.5</v>
      </c>
      <c r="AH16" s="16">
        <f t="shared" si="48"/>
        <v>57187201.170000009</v>
      </c>
      <c r="AI16" s="16">
        <f t="shared" si="48"/>
        <v>60754757.49000001</v>
      </c>
      <c r="AJ16" s="16">
        <f t="shared" si="48"/>
        <v>59823491.010000013</v>
      </c>
      <c r="AK16" s="16">
        <f t="shared" si="48"/>
        <v>59693400.940000013</v>
      </c>
      <c r="AL16" s="16">
        <f t="shared" si="48"/>
        <v>59454221.590000011</v>
      </c>
      <c r="AM16" s="16">
        <f t="shared" si="48"/>
        <v>58318517.110000007</v>
      </c>
      <c r="AN16" s="16">
        <f t="shared" si="48"/>
        <v>57898045.150000013</v>
      </c>
      <c r="AO16" s="16">
        <f t="shared" si="48"/>
        <v>61762252.940000013</v>
      </c>
      <c r="AP16" s="16">
        <f t="shared" si="48"/>
        <v>61364147.940000013</v>
      </c>
      <c r="AQ16" s="16">
        <f t="shared" si="48"/>
        <v>60325173.510000013</v>
      </c>
      <c r="AR16" s="16">
        <f t="shared" si="48"/>
        <v>59634284.370000012</v>
      </c>
      <c r="AS16" s="16">
        <f t="shared" si="48"/>
        <v>58720925.170000002</v>
      </c>
      <c r="AT16" s="16">
        <f t="shared" si="48"/>
        <v>58427478.390000008</v>
      </c>
      <c r="AU16" s="16">
        <f t="shared" si="48"/>
        <v>72301681.930000007</v>
      </c>
      <c r="AV16" s="16">
        <f t="shared" si="48"/>
        <v>72256298.800000012</v>
      </c>
      <c r="AW16" s="16">
        <f t="shared" si="48"/>
        <v>72227386.590000004</v>
      </c>
      <c r="AX16" s="16">
        <f t="shared" si="48"/>
        <v>70878749.590000004</v>
      </c>
      <c r="AY16" s="16">
        <f t="shared" si="48"/>
        <v>70240921.820000008</v>
      </c>
      <c r="AZ16" s="16">
        <f t="shared" si="48"/>
        <v>88604744.239999995</v>
      </c>
      <c r="BA16" s="16">
        <f t="shared" si="48"/>
        <v>88079147.37000002</v>
      </c>
      <c r="BB16" s="16">
        <f t="shared" si="48"/>
        <v>87066965.280000016</v>
      </c>
      <c r="BC16" s="16">
        <f t="shared" si="48"/>
        <v>86529937.870000005</v>
      </c>
      <c r="BD16" s="16">
        <f t="shared" si="48"/>
        <v>85371587.900000006</v>
      </c>
      <c r="BE16" s="16">
        <f t="shared" si="48"/>
        <v>84864369.890000015</v>
      </c>
      <c r="BF16" s="16">
        <f t="shared" si="48"/>
        <v>83511691.37000002</v>
      </c>
      <c r="BG16" s="16">
        <f t="shared" si="48"/>
        <v>83079668.390000001</v>
      </c>
      <c r="BH16" s="16">
        <f t="shared" si="48"/>
        <v>80251222.930000007</v>
      </c>
      <c r="BI16" s="16">
        <f t="shared" si="48"/>
        <v>80204172.930000007</v>
      </c>
      <c r="BJ16" s="16">
        <f t="shared" si="48"/>
        <v>79785392.530000001</v>
      </c>
      <c r="BK16" s="16">
        <f t="shared" si="48"/>
        <v>78612975.939999998</v>
      </c>
      <c r="BL16" s="16">
        <f t="shared" si="48"/>
        <v>76912460.200000003</v>
      </c>
      <c r="BM16" s="16">
        <f t="shared" si="48"/>
        <v>75355701.960000008</v>
      </c>
      <c r="BN16" s="16">
        <f t="shared" ref="BN16:DY16" si="49">SUM(BN8:BN15)</f>
        <v>74347747.620000005</v>
      </c>
      <c r="BO16" s="16">
        <f t="shared" si="49"/>
        <v>73107920.939999998</v>
      </c>
      <c r="BP16" s="16">
        <f t="shared" si="49"/>
        <v>71566953.879999995</v>
      </c>
      <c r="BQ16" s="16">
        <f t="shared" si="49"/>
        <v>70866536.289999992</v>
      </c>
      <c r="BR16" s="16">
        <f t="shared" si="49"/>
        <v>69600820.209999993</v>
      </c>
      <c r="BS16" s="16">
        <f t="shared" si="49"/>
        <v>67119635.680000007</v>
      </c>
      <c r="BT16" s="16">
        <f t="shared" si="49"/>
        <v>66561037.649999999</v>
      </c>
      <c r="BU16" s="16">
        <f t="shared" si="49"/>
        <v>64734957.020000003</v>
      </c>
      <c r="BV16" s="16">
        <f t="shared" si="49"/>
        <v>63110428.920000002</v>
      </c>
      <c r="BW16" s="16">
        <f t="shared" si="49"/>
        <v>60890119.800000004</v>
      </c>
      <c r="BX16" s="16">
        <f t="shared" si="49"/>
        <v>58085318.32</v>
      </c>
      <c r="BY16" s="16">
        <f t="shared" si="49"/>
        <v>97094704.129999995</v>
      </c>
      <c r="BZ16" s="16">
        <f t="shared" si="49"/>
        <v>94695096.849999994</v>
      </c>
      <c r="CA16" s="16">
        <f t="shared" si="49"/>
        <v>93734050.189999998</v>
      </c>
      <c r="CB16" s="16">
        <f t="shared" si="49"/>
        <v>92759133.909999996</v>
      </c>
      <c r="CC16" s="16">
        <f t="shared" si="49"/>
        <v>89751558.310000002</v>
      </c>
      <c r="CD16" s="16">
        <f t="shared" si="49"/>
        <v>87759145.620000005</v>
      </c>
      <c r="CE16" s="16">
        <f t="shared" si="49"/>
        <v>87640869.25999999</v>
      </c>
      <c r="CF16" s="16">
        <f t="shared" si="49"/>
        <v>85311566.179999992</v>
      </c>
      <c r="CG16" s="16">
        <f t="shared" si="49"/>
        <v>84224725.289999992</v>
      </c>
      <c r="CH16" s="16">
        <f t="shared" si="49"/>
        <v>82298907.459999993</v>
      </c>
      <c r="CI16" s="16">
        <f t="shared" si="49"/>
        <v>81568063.599999994</v>
      </c>
      <c r="CJ16" s="16">
        <f t="shared" si="49"/>
        <v>80681594.989999995</v>
      </c>
      <c r="CK16" s="16">
        <f t="shared" si="49"/>
        <v>79306678.849999994</v>
      </c>
      <c r="CL16" s="16">
        <f t="shared" si="49"/>
        <v>77247466.209999993</v>
      </c>
      <c r="CM16" s="16">
        <f t="shared" si="49"/>
        <v>76956410.129999995</v>
      </c>
      <c r="CN16" s="16">
        <f t="shared" si="49"/>
        <v>75126823.359999985</v>
      </c>
      <c r="CO16" s="16">
        <f t="shared" si="49"/>
        <v>73479770.75999999</v>
      </c>
      <c r="CP16" s="16">
        <f t="shared" si="49"/>
        <v>71933603.349999994</v>
      </c>
      <c r="CQ16" s="16">
        <f t="shared" si="49"/>
        <v>69918758.030000001</v>
      </c>
      <c r="CR16" s="16">
        <f t="shared" si="49"/>
        <v>68828453.700000003</v>
      </c>
      <c r="CS16" s="16">
        <f t="shared" si="49"/>
        <v>67782940.329999998</v>
      </c>
      <c r="CT16" s="16">
        <f t="shared" si="49"/>
        <v>65809067.759999998</v>
      </c>
      <c r="CU16" s="16">
        <f t="shared" si="49"/>
        <v>63293006.619999997</v>
      </c>
      <c r="CV16" s="16">
        <f t="shared" si="49"/>
        <v>63009748.050000004</v>
      </c>
      <c r="CW16" s="16">
        <f t="shared" si="49"/>
        <v>61528083.659999996</v>
      </c>
      <c r="CX16" s="16">
        <f t="shared" si="49"/>
        <v>59421328.25</v>
      </c>
      <c r="CY16" s="16">
        <f t="shared" si="49"/>
        <v>57608614.18</v>
      </c>
      <c r="CZ16" s="16">
        <f t="shared" si="49"/>
        <v>51988494.519999996</v>
      </c>
      <c r="DA16" s="16">
        <f t="shared" si="49"/>
        <v>51838685.759999998</v>
      </c>
      <c r="DB16" s="16">
        <f t="shared" si="49"/>
        <v>50588234.75</v>
      </c>
      <c r="DC16" s="16">
        <f t="shared" si="49"/>
        <v>74717320.25</v>
      </c>
      <c r="DD16" s="16">
        <f t="shared" si="49"/>
        <v>77663181.340000004</v>
      </c>
      <c r="DE16" s="16">
        <f t="shared" si="49"/>
        <v>75657356.829999998</v>
      </c>
      <c r="DF16" s="16">
        <f t="shared" si="49"/>
        <v>73664150.23999998</v>
      </c>
      <c r="DG16" s="16">
        <f t="shared" si="49"/>
        <v>71261724.75999999</v>
      </c>
      <c r="DH16" s="16">
        <f t="shared" si="49"/>
        <v>69624060.339999989</v>
      </c>
      <c r="DI16" s="16">
        <f t="shared" si="49"/>
        <v>67889722.839999989</v>
      </c>
      <c r="DJ16" s="16">
        <f t="shared" si="49"/>
        <v>65961117.349999994</v>
      </c>
      <c r="DK16" s="16">
        <f t="shared" si="49"/>
        <v>65129429.609999999</v>
      </c>
      <c r="DL16" s="16">
        <f t="shared" si="49"/>
        <v>63251010.919999994</v>
      </c>
      <c r="DM16" s="16">
        <f t="shared" si="49"/>
        <v>61752129.179999992</v>
      </c>
      <c r="DN16" s="16">
        <f t="shared" si="49"/>
        <v>59624294.079999998</v>
      </c>
      <c r="DO16" s="16">
        <f t="shared" si="49"/>
        <v>56626652.869999997</v>
      </c>
      <c r="DP16" s="16">
        <f t="shared" si="49"/>
        <v>55710713.139999993</v>
      </c>
      <c r="DQ16" s="16">
        <f t="shared" si="49"/>
        <v>53781897.709999986</v>
      </c>
      <c r="DR16" s="16">
        <f t="shared" si="49"/>
        <v>51802576.969999991</v>
      </c>
      <c r="DS16" s="16">
        <f t="shared" si="49"/>
        <v>49231055.609999992</v>
      </c>
      <c r="DT16" s="16">
        <f t="shared" si="49"/>
        <v>48281167.499999993</v>
      </c>
      <c r="DU16" s="16">
        <f t="shared" si="49"/>
        <v>46223044.139999993</v>
      </c>
      <c r="DV16" s="16">
        <f t="shared" si="49"/>
        <v>45306134.43999999</v>
      </c>
      <c r="DW16" s="16">
        <f t="shared" si="49"/>
        <v>44011806.819999993</v>
      </c>
      <c r="DX16" s="16">
        <f t="shared" si="49"/>
        <v>41013901.469999991</v>
      </c>
      <c r="DY16" s="16">
        <f t="shared" si="49"/>
        <v>56520902.36999999</v>
      </c>
      <c r="DZ16" s="16">
        <f t="shared" ref="DZ16:GK16" si="50">SUM(DZ8:DZ15)</f>
        <v>55979150.479999989</v>
      </c>
      <c r="EA16" s="16">
        <f t="shared" si="50"/>
        <v>54669160.999999985</v>
      </c>
      <c r="EB16" s="16">
        <f t="shared" si="50"/>
        <v>53847222.229999989</v>
      </c>
      <c r="EC16" s="16">
        <f t="shared" si="50"/>
        <v>49950766.379999988</v>
      </c>
      <c r="ED16" s="16">
        <f t="shared" si="50"/>
        <v>49331804.499999993</v>
      </c>
      <c r="EE16" s="16">
        <f t="shared" si="50"/>
        <v>46178959.999999993</v>
      </c>
      <c r="EF16" s="16">
        <f t="shared" si="50"/>
        <v>47509762.059999995</v>
      </c>
      <c r="EG16" s="16">
        <f t="shared" si="50"/>
        <v>45533593.959999993</v>
      </c>
      <c r="EH16" s="16">
        <f t="shared" si="50"/>
        <v>44509742.709999993</v>
      </c>
      <c r="EI16" s="16">
        <f t="shared" si="50"/>
        <v>22813153.849999994</v>
      </c>
      <c r="EJ16" s="16">
        <f t="shared" si="50"/>
        <v>22138749.149999995</v>
      </c>
      <c r="EK16" s="16">
        <f t="shared" si="50"/>
        <v>20012507.239999995</v>
      </c>
      <c r="EL16" s="16">
        <f t="shared" si="50"/>
        <v>18828050.189999994</v>
      </c>
      <c r="EM16" s="16">
        <f t="shared" si="50"/>
        <v>16610880.829999993</v>
      </c>
      <c r="EN16" s="16">
        <f t="shared" si="50"/>
        <v>14463111.349999994</v>
      </c>
      <c r="EO16" s="16">
        <f t="shared" si="50"/>
        <v>35440802.699999988</v>
      </c>
      <c r="EP16" s="16">
        <f t="shared" si="50"/>
        <v>33919264.069999993</v>
      </c>
      <c r="EQ16" s="16">
        <f t="shared" si="50"/>
        <v>33089478.499999993</v>
      </c>
      <c r="ER16" s="16">
        <f t="shared" si="50"/>
        <v>30379199.379999988</v>
      </c>
      <c r="ES16" s="16">
        <f t="shared" si="50"/>
        <v>29695403.739999995</v>
      </c>
      <c r="ET16" s="16">
        <f t="shared" si="50"/>
        <v>27648060.949999988</v>
      </c>
      <c r="EU16" s="16">
        <f t="shared" si="50"/>
        <v>26280587.86999999</v>
      </c>
      <c r="EV16" s="16">
        <f t="shared" si="50"/>
        <v>25543907.479999989</v>
      </c>
      <c r="EW16" s="16">
        <f t="shared" si="50"/>
        <v>23300812.089999989</v>
      </c>
      <c r="EX16" s="16">
        <f t="shared" si="50"/>
        <v>21948680.679999992</v>
      </c>
      <c r="EY16" s="16">
        <f t="shared" si="50"/>
        <v>19787745.449999988</v>
      </c>
      <c r="EZ16" s="16">
        <f t="shared" si="50"/>
        <v>21051285.849999994</v>
      </c>
      <c r="FA16" s="16">
        <f t="shared" si="50"/>
        <v>17497259.709999993</v>
      </c>
      <c r="FB16" s="16">
        <f t="shared" si="50"/>
        <v>30555743.929999992</v>
      </c>
      <c r="FC16" s="16">
        <f t="shared" si="50"/>
        <v>104025915.90999998</v>
      </c>
      <c r="FD16" s="16">
        <f t="shared" si="50"/>
        <v>104226091.35999998</v>
      </c>
      <c r="FE16" s="16">
        <f t="shared" si="50"/>
        <v>102399983.69999999</v>
      </c>
      <c r="FF16" s="16">
        <f t="shared" si="50"/>
        <v>101652362.75</v>
      </c>
      <c r="FG16" s="16">
        <f t="shared" si="50"/>
        <v>214766785.58999997</v>
      </c>
      <c r="FH16" s="16">
        <f t="shared" si="50"/>
        <v>212607579.88</v>
      </c>
      <c r="FI16" s="16">
        <f t="shared" si="50"/>
        <v>211964292.24999997</v>
      </c>
      <c r="FJ16" s="16">
        <f t="shared" si="50"/>
        <v>209103154.38</v>
      </c>
      <c r="FK16" s="16">
        <f t="shared" si="50"/>
        <v>208279711.39000002</v>
      </c>
      <c r="FL16" s="16">
        <f t="shared" si="50"/>
        <v>205965134.51000002</v>
      </c>
      <c r="FM16" s="16">
        <f t="shared" si="50"/>
        <v>209648718.70000002</v>
      </c>
      <c r="FN16" s="16">
        <f t="shared" si="50"/>
        <v>206009955.29999998</v>
      </c>
      <c r="FO16" s="16">
        <f t="shared" si="50"/>
        <v>202522624.72</v>
      </c>
      <c r="FP16" s="16">
        <f t="shared" si="50"/>
        <v>199804307.97999999</v>
      </c>
      <c r="FQ16" s="16">
        <f t="shared" si="50"/>
        <v>184090067.52000001</v>
      </c>
      <c r="FR16" s="16">
        <f t="shared" si="50"/>
        <v>181138684.08000001</v>
      </c>
      <c r="FS16" s="16">
        <f t="shared" si="50"/>
        <v>180231596.31999999</v>
      </c>
      <c r="FT16" s="16">
        <f t="shared" si="50"/>
        <v>177521019.41</v>
      </c>
      <c r="FU16" s="16">
        <f t="shared" si="50"/>
        <v>174582795.75</v>
      </c>
      <c r="FV16" s="16">
        <f t="shared" si="50"/>
        <v>173868296.07000002</v>
      </c>
      <c r="FW16" s="16">
        <f t="shared" si="50"/>
        <v>171963125.72</v>
      </c>
      <c r="FX16" s="16">
        <f t="shared" si="50"/>
        <v>171023266.78999999</v>
      </c>
      <c r="FY16" s="16">
        <f t="shared" si="50"/>
        <v>167587340.72</v>
      </c>
      <c r="FZ16" s="16">
        <f t="shared" si="50"/>
        <v>164717260.64000002</v>
      </c>
      <c r="GA16" s="16">
        <f t="shared" si="50"/>
        <v>163202585.51000002</v>
      </c>
      <c r="GB16" s="16">
        <f t="shared" si="50"/>
        <v>161361523.66999999</v>
      </c>
      <c r="GC16" s="16">
        <f t="shared" si="50"/>
        <v>157100177.29999998</v>
      </c>
      <c r="GD16" s="16">
        <f t="shared" si="50"/>
        <v>154008150.41</v>
      </c>
      <c r="GE16" s="16">
        <f t="shared" si="50"/>
        <v>153132410.73999998</v>
      </c>
      <c r="GF16" s="16">
        <f t="shared" si="50"/>
        <v>151326303</v>
      </c>
      <c r="GG16" s="16">
        <f t="shared" si="50"/>
        <v>147755592</v>
      </c>
      <c r="GH16" s="16">
        <f t="shared" si="50"/>
        <v>143879670.79999998</v>
      </c>
      <c r="GI16" s="16">
        <f t="shared" si="50"/>
        <v>141718076.22999999</v>
      </c>
      <c r="GJ16" s="16">
        <f t="shared" si="50"/>
        <v>138492803.60999998</v>
      </c>
      <c r="GK16" s="16">
        <f t="shared" si="50"/>
        <v>136478969.43000001</v>
      </c>
      <c r="GL16" s="16">
        <f t="shared" ref="GL16:IW16" si="51">SUM(GL8:GL15)</f>
        <v>133681513.08999999</v>
      </c>
      <c r="GM16" s="16">
        <f t="shared" si="51"/>
        <v>130089540.61</v>
      </c>
      <c r="GN16" s="16">
        <f t="shared" si="51"/>
        <v>127834742.61</v>
      </c>
      <c r="GO16" s="16">
        <f t="shared" si="51"/>
        <v>124129561.14999999</v>
      </c>
      <c r="GP16" s="16">
        <f t="shared" si="51"/>
        <v>118491435.02</v>
      </c>
      <c r="GQ16" s="16">
        <f t="shared" si="51"/>
        <v>114795263.98999999</v>
      </c>
      <c r="GR16" s="16">
        <f t="shared" si="51"/>
        <v>113460234.05</v>
      </c>
      <c r="GS16" s="16">
        <f t="shared" si="51"/>
        <v>233120817.28999999</v>
      </c>
      <c r="GT16" s="16">
        <f t="shared" si="51"/>
        <v>330600479.63999999</v>
      </c>
      <c r="GU16" s="16">
        <f t="shared" si="51"/>
        <v>330448705.78000003</v>
      </c>
      <c r="GV16" s="16">
        <f t="shared" si="51"/>
        <v>325659986.25</v>
      </c>
      <c r="GW16" s="16">
        <f t="shared" si="51"/>
        <v>324287063.85000002</v>
      </c>
      <c r="GX16" s="16">
        <f t="shared" si="51"/>
        <v>319684755.48000008</v>
      </c>
      <c r="GY16" s="16">
        <f t="shared" si="51"/>
        <v>313519994.68000007</v>
      </c>
      <c r="GZ16" s="16">
        <f t="shared" si="51"/>
        <v>467111814.23000002</v>
      </c>
      <c r="HA16" s="16">
        <f t="shared" si="51"/>
        <v>464780621.67000002</v>
      </c>
      <c r="HB16" s="16">
        <f t="shared" si="51"/>
        <v>466024671.60000002</v>
      </c>
      <c r="HC16" s="16">
        <f t="shared" si="51"/>
        <v>461884150.27000004</v>
      </c>
      <c r="HD16" s="16">
        <f t="shared" si="51"/>
        <v>457703104.42000008</v>
      </c>
      <c r="HE16" s="16">
        <f t="shared" si="51"/>
        <v>456973610.06999999</v>
      </c>
      <c r="HF16" s="16">
        <f t="shared" si="51"/>
        <v>453516810.82000005</v>
      </c>
      <c r="HG16" s="16">
        <f t="shared" si="51"/>
        <v>448621906.73000008</v>
      </c>
      <c r="HH16" s="16">
        <f t="shared" si="51"/>
        <v>447389425.55000007</v>
      </c>
      <c r="HI16" s="16">
        <f t="shared" si="51"/>
        <v>571256428.84000003</v>
      </c>
      <c r="HJ16" s="16">
        <f t="shared" si="51"/>
        <v>565448776.66000009</v>
      </c>
      <c r="HK16" s="16">
        <f t="shared" si="51"/>
        <v>562545582.33000004</v>
      </c>
      <c r="HL16" s="16">
        <f t="shared" si="51"/>
        <v>562439700.9000001</v>
      </c>
      <c r="HM16" s="16">
        <f t="shared" si="51"/>
        <v>560322451.9000001</v>
      </c>
      <c r="HN16" s="16">
        <f t="shared" si="51"/>
        <v>555861853.33000004</v>
      </c>
      <c r="HO16" s="16">
        <f t="shared" si="51"/>
        <v>576325217.5</v>
      </c>
      <c r="HP16" s="16">
        <f t="shared" si="51"/>
        <v>569513040.23000002</v>
      </c>
      <c r="HQ16" s="16">
        <f t="shared" si="51"/>
        <v>598211062.28000009</v>
      </c>
      <c r="HR16" s="16">
        <f t="shared" si="51"/>
        <v>592983755.04000008</v>
      </c>
      <c r="HS16" s="16">
        <f t="shared" si="51"/>
        <v>591827190.6400001</v>
      </c>
      <c r="HT16" s="16">
        <f t="shared" si="51"/>
        <v>580772017.08000016</v>
      </c>
      <c r="HU16" s="16">
        <f t="shared" si="51"/>
        <v>581189326.62</v>
      </c>
      <c r="HV16" s="16">
        <f t="shared" si="51"/>
        <v>573948901.65999997</v>
      </c>
      <c r="HW16" s="16">
        <f t="shared" si="51"/>
        <v>576493101.13000011</v>
      </c>
      <c r="HX16" s="16">
        <f t="shared" si="51"/>
        <v>570727111.53000009</v>
      </c>
      <c r="HY16" s="16">
        <f t="shared" si="51"/>
        <v>569141521.18000007</v>
      </c>
      <c r="HZ16" s="16">
        <f t="shared" si="51"/>
        <v>568334616.86000013</v>
      </c>
      <c r="IA16" s="16">
        <f t="shared" si="51"/>
        <v>564103315.11000013</v>
      </c>
      <c r="IB16" s="16">
        <f t="shared" si="51"/>
        <v>558180315.23000002</v>
      </c>
      <c r="IC16" s="16">
        <f t="shared" si="51"/>
        <v>552934362.56000006</v>
      </c>
      <c r="ID16" s="16">
        <f t="shared" si="51"/>
        <v>550397508.55000007</v>
      </c>
      <c r="IE16" s="16">
        <f t="shared" si="51"/>
        <v>538559493.5200001</v>
      </c>
      <c r="IF16" s="16">
        <f t="shared" si="51"/>
        <v>530039306.91000015</v>
      </c>
      <c r="IG16" s="16">
        <f t="shared" si="51"/>
        <v>518073899.74000019</v>
      </c>
      <c r="IH16" s="16">
        <f t="shared" si="51"/>
        <v>512908667.65000015</v>
      </c>
      <c r="II16" s="16">
        <f t="shared" si="51"/>
        <v>509989995.36000019</v>
      </c>
      <c r="IJ16" s="16">
        <f t="shared" si="51"/>
        <v>507965963.96000016</v>
      </c>
      <c r="IK16" s="16">
        <f t="shared" si="51"/>
        <v>504030519.76000017</v>
      </c>
      <c r="IL16" s="16">
        <f t="shared" si="51"/>
        <v>497230410.44000018</v>
      </c>
      <c r="IM16" s="16">
        <f t="shared" si="51"/>
        <v>490135948.10000014</v>
      </c>
      <c r="IN16" s="16">
        <f t="shared" si="51"/>
        <v>483999743.84000015</v>
      </c>
      <c r="IO16" s="16">
        <f t="shared" si="51"/>
        <v>479406378.41000015</v>
      </c>
      <c r="IP16" s="16">
        <f t="shared" si="51"/>
        <v>474857046.59000015</v>
      </c>
      <c r="IQ16" s="16">
        <f t="shared" si="51"/>
        <v>473294004.96000016</v>
      </c>
      <c r="IR16" s="16">
        <f t="shared" si="51"/>
        <v>465624577.18000013</v>
      </c>
      <c r="IS16" s="16">
        <f t="shared" si="51"/>
        <v>460693701.06000012</v>
      </c>
      <c r="IT16" s="16">
        <f t="shared" si="51"/>
        <v>458500941.99000013</v>
      </c>
      <c r="IU16" s="16">
        <f t="shared" si="51"/>
        <v>453942917.95000017</v>
      </c>
      <c r="IV16" s="16">
        <f t="shared" si="51"/>
        <v>444898086.67000014</v>
      </c>
      <c r="IW16" s="16">
        <f t="shared" si="51"/>
        <v>441919135.76000017</v>
      </c>
      <c r="IX16" s="16">
        <f t="shared" ref="IX16:JW16" si="52">SUM(IX8:IX15)</f>
        <v>436700437.83000016</v>
      </c>
      <c r="IY16" s="16">
        <f t="shared" si="52"/>
        <v>432193417.42000014</v>
      </c>
      <c r="IZ16" s="16">
        <f t="shared" si="52"/>
        <v>429989849.85000014</v>
      </c>
      <c r="JA16" s="16">
        <f t="shared" si="52"/>
        <v>425026049.95000017</v>
      </c>
      <c r="JB16" s="16">
        <f t="shared" si="52"/>
        <v>424836706.30000013</v>
      </c>
      <c r="JC16" s="16">
        <f t="shared" si="52"/>
        <v>418976098.92000008</v>
      </c>
      <c r="JD16" s="16">
        <f t="shared" si="52"/>
        <v>417384354.8900001</v>
      </c>
      <c r="JE16" s="16">
        <f t="shared" si="52"/>
        <v>411094606.20000011</v>
      </c>
      <c r="JF16" s="16">
        <f t="shared" si="52"/>
        <v>411017729.54000014</v>
      </c>
      <c r="JG16" s="16">
        <f t="shared" si="52"/>
        <v>408741960.50000012</v>
      </c>
      <c r="JH16" s="16">
        <f t="shared" si="52"/>
        <v>404368530.42000014</v>
      </c>
      <c r="JI16" s="16">
        <f t="shared" si="52"/>
        <v>403214961.3900001</v>
      </c>
      <c r="JJ16" s="16">
        <f t="shared" si="52"/>
        <v>396628250.78000015</v>
      </c>
      <c r="JK16" s="16">
        <f t="shared" si="52"/>
        <v>394507971.73000008</v>
      </c>
      <c r="JL16" s="16">
        <f t="shared" si="52"/>
        <v>387827883.73000008</v>
      </c>
      <c r="JM16" s="16">
        <f t="shared" si="52"/>
        <v>384361485.42000008</v>
      </c>
      <c r="JN16" s="16">
        <f t="shared" si="52"/>
        <v>375661767.1500001</v>
      </c>
      <c r="JO16" s="16">
        <f t="shared" si="52"/>
        <v>374473773.55000013</v>
      </c>
      <c r="JP16" s="16">
        <f t="shared" si="52"/>
        <v>368694737.18000013</v>
      </c>
      <c r="JQ16" s="16">
        <f t="shared" si="52"/>
        <v>367329520.03000015</v>
      </c>
      <c r="JR16" s="16">
        <f t="shared" si="52"/>
        <v>359620187.8900001</v>
      </c>
      <c r="JS16" s="16">
        <f t="shared" si="52"/>
        <v>357888688.05000013</v>
      </c>
      <c r="JT16" s="16">
        <f t="shared" si="52"/>
        <v>356627737.60000014</v>
      </c>
      <c r="JU16" s="16">
        <f t="shared" si="52"/>
        <v>351463651.71000016</v>
      </c>
      <c r="JV16" s="16">
        <f t="shared" si="52"/>
        <v>348185659.65000015</v>
      </c>
      <c r="JW16" s="16">
        <f t="shared" si="52"/>
        <v>342697960.68000013</v>
      </c>
      <c r="JX16" s="16">
        <f t="shared" ref="JX16" si="53">SUM(JX8:JX15)</f>
        <v>341529963.74000013</v>
      </c>
      <c r="JY16" s="16">
        <f t="shared" ref="JY16" si="54">SUM(JY8:JY15)</f>
        <v>336518680.81000012</v>
      </c>
      <c r="JZ16" s="16">
        <f t="shared" ref="JZ16" si="55">SUM(JZ8:JZ15)</f>
        <v>334759062.14000016</v>
      </c>
      <c r="KA16" s="16">
        <f t="shared" ref="KA16" si="56">SUM(KA8:KA15)</f>
        <v>322328083.91000015</v>
      </c>
      <c r="KB16" s="16">
        <f t="shared" ref="KB16" si="57">SUM(KB8:KB15)</f>
        <v>322328083.91000015</v>
      </c>
      <c r="KC16" s="16">
        <f t="shared" ref="KC16" si="58">SUM(KC8:KC15)</f>
        <v>322328083.91000015</v>
      </c>
      <c r="KD16" s="16">
        <f t="shared" ref="KD16" si="59">SUM(KD8:KD15)</f>
        <v>322328083.91000015</v>
      </c>
      <c r="KE16" s="16">
        <f t="shared" ref="KE16" si="60">SUM(KE8:KE15)</f>
        <v>322328083.91000015</v>
      </c>
      <c r="KF16" s="16">
        <f t="shared" ref="KF16" si="61">SUM(KF8:KF15)</f>
        <v>322328083.91000015</v>
      </c>
      <c r="KG16" s="16">
        <f t="shared" ref="KG16" si="62">SUM(KG8:KG15)</f>
        <v>322328083.91000015</v>
      </c>
      <c r="KH16" s="16">
        <f t="shared" ref="KH16" si="63">SUM(KH8:KH15)</f>
        <v>322328083.91000015</v>
      </c>
      <c r="KI16" s="16">
        <f t="shared" ref="KI16" si="64">SUM(KI8:KI15)</f>
        <v>322328083.91000015</v>
      </c>
      <c r="KJ16" s="16">
        <f t="shared" ref="KJ16" si="65">SUM(KJ8:KJ15)</f>
        <v>322328083.91000015</v>
      </c>
      <c r="KK16" s="16">
        <f t="shared" ref="KK16" si="66">SUM(KK8:KK15)</f>
        <v>322328083.91000015</v>
      </c>
      <c r="KL16" s="16">
        <f t="shared" ref="KL16" si="67">SUM(KL8:KL15)</f>
        <v>322328083.91000015</v>
      </c>
      <c r="KM16" s="16">
        <f t="shared" ref="KM16" si="68">SUM(KM8:KM15)</f>
        <v>322328083.91000015</v>
      </c>
      <c r="KN16" s="16">
        <f t="shared" ref="KN16" si="69">SUM(KN8:KN15)</f>
        <v>322328083.91000015</v>
      </c>
      <c r="KO16" s="16">
        <f t="shared" ref="KO16" si="70">SUM(KO8:KO15)</f>
        <v>322328083.91000015</v>
      </c>
      <c r="KP16" s="16">
        <f t="shared" ref="KP16" si="71">SUM(KP8:KP15)</f>
        <v>322328083.91000015</v>
      </c>
      <c r="KQ16" s="16">
        <f t="shared" ref="KQ16" si="72">SUM(KQ8:KQ15)</f>
        <v>322328083.91000015</v>
      </c>
      <c r="KR16" s="16">
        <f t="shared" ref="KR16" si="73">SUM(KR8:KR15)</f>
        <v>322328083.91000015</v>
      </c>
      <c r="KS16" s="16">
        <f t="shared" ref="KS16" si="74">SUM(KS8:KS15)</f>
        <v>322328083.91000015</v>
      </c>
      <c r="KT16" s="16">
        <f t="shared" ref="KT16" si="75">SUM(KT8:KT15)</f>
        <v>322328083.91000015</v>
      </c>
      <c r="KU16" s="16">
        <f t="shared" ref="KU16" si="76">SUM(KU8:KU15)</f>
        <v>322328083.91000015</v>
      </c>
      <c r="KV16" s="16">
        <f t="shared" ref="KV16" si="77">SUM(KV8:KV15)</f>
        <v>322328083.91000015</v>
      </c>
      <c r="KW16" s="16">
        <f t="shared" ref="KW16" si="78">SUM(KW8:KW15)</f>
        <v>322328083.91000015</v>
      </c>
      <c r="KX16" s="16">
        <f t="shared" ref="KX16" si="79">SUM(KX8:KX15)</f>
        <v>322328083.91000015</v>
      </c>
      <c r="KY16" s="16">
        <f t="shared" ref="KY16" si="80">SUM(KY8:KY15)</f>
        <v>322328083.91000015</v>
      </c>
      <c r="KZ16" s="16">
        <f t="shared" ref="KZ16" si="81">SUM(KZ8:KZ15)</f>
        <v>322328083.91000015</v>
      </c>
    </row>
    <row r="17" spans="1:313" ht="15.75" thickTop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</row>
    <row r="18" spans="1:313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</row>
    <row r="19" spans="1:313" x14ac:dyDescent="0.25">
      <c r="A19" s="10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</row>
    <row r="20" spans="1:313" x14ac:dyDescent="0.25">
      <c r="A20" s="12" t="s">
        <v>17</v>
      </c>
      <c r="B20" s="5">
        <f>Comerica!B11+Fidelity!B11+MS!B11</f>
        <v>-86399.18</v>
      </c>
      <c r="C20" s="5">
        <f>Comerica!C11+Fidelity!C11+MS!C11</f>
        <v>-167994.61</v>
      </c>
      <c r="D20" s="5">
        <f>Comerica!D11+Fidelity!D11+MS!D11</f>
        <v>-131508.51</v>
      </c>
      <c r="E20" s="5">
        <f>Comerica!E11+Fidelity!E11+MS!E11</f>
        <v>-278891.25</v>
      </c>
      <c r="F20" s="5">
        <f>Comerica!F11+Fidelity!F11+MS!F11</f>
        <v>-114113.71</v>
      </c>
      <c r="G20" s="5">
        <f>Comerica!G11+Fidelity!G11+MS!G11</f>
        <v>-77242.39</v>
      </c>
      <c r="H20" s="5">
        <f>Comerica!H11+Fidelity!H11+MS!H11</f>
        <v>-332607.27</v>
      </c>
      <c r="I20" s="5">
        <f>Comerica!I11+Fidelity!I11+MS!I11</f>
        <v>-118513.35999999999</v>
      </c>
      <c r="J20" s="5">
        <f>Comerica!J11+Fidelity!J11+MS!J11</f>
        <v>-165281.63000000006</v>
      </c>
      <c r="K20" s="5">
        <f>Comerica!K11+Fidelity!K11+MS!K11</f>
        <v>-146324.4</v>
      </c>
      <c r="L20" s="5">
        <f>Comerica!L11+Fidelity!L11+MS!L11</f>
        <v>-250243.21000000002</v>
      </c>
      <c r="M20" s="5">
        <f>Comerica!M11+Fidelity!M11+MS!M11</f>
        <v>-372267.58999999991</v>
      </c>
      <c r="N20" s="5">
        <f>Comerica!N11+Fidelity!N11+MS!N11</f>
        <v>-189188.85000000003</v>
      </c>
      <c r="O20" s="5">
        <f>Comerica!O11+Fidelity!O11+MS!O11</f>
        <v>-155165.43</v>
      </c>
      <c r="P20" s="5">
        <f>Comerica!P11+Fidelity!P11+MS!P11</f>
        <v>-263434.86</v>
      </c>
      <c r="Q20" s="5">
        <f>Comerica!Q11+Fidelity!Q11+MS!Q11</f>
        <v>-272712</v>
      </c>
      <c r="R20" s="5">
        <f>Comerica!R11+Fidelity!R11+MS!R11</f>
        <v>-175211.6</v>
      </c>
      <c r="S20" s="5">
        <f>Comerica!S11+Fidelity!S11+MS!S11</f>
        <v>-195385.78999999998</v>
      </c>
      <c r="T20" s="5">
        <f>Comerica!T11+Fidelity!T11+MS!T11</f>
        <v>-302851.62</v>
      </c>
      <c r="U20" s="5">
        <f>Comerica!U11+Fidelity!U11+MS!U11</f>
        <v>-315391.97000000003</v>
      </c>
      <c r="V20" s="5">
        <f>Comerica!V11+Fidelity!V11+MS!V11</f>
        <v>-618556.67999999993</v>
      </c>
      <c r="W20" s="5">
        <f>Comerica!W11+Fidelity!W11+MS!W11</f>
        <v>-137111.44000000003</v>
      </c>
      <c r="X20" s="5">
        <f>Comerica!X11+Fidelity!X11+MS!X11</f>
        <v>-288490.47000000003</v>
      </c>
      <c r="Y20" s="5">
        <f>Comerica!Y11+Fidelity!Y11+MS!Y11</f>
        <v>-470731.71000000008</v>
      </c>
      <c r="Z20" s="5">
        <f>Comerica!Z11+Fidelity!Z11+MS!Z11</f>
        <v>-216061.7</v>
      </c>
      <c r="AA20" s="5">
        <f>Comerica!AA11+Fidelity!AA11+MS!AA11</f>
        <v>-422048.26000000007</v>
      </c>
      <c r="AB20" s="5">
        <f>Comerica!AB11+Fidelity!AB11+MS!AB11</f>
        <v>0</v>
      </c>
      <c r="AC20" s="5">
        <f>Comerica!AC11+Fidelity!AC11+MS!AC11</f>
        <v>-903317.66</v>
      </c>
      <c r="AD20" s="5">
        <f>Comerica!AD11+Fidelity!AD11+MS!AD11</f>
        <v>-295480.14</v>
      </c>
      <c r="AE20" s="5">
        <f>Comerica!AE11+Fidelity!AE11+MS!AE11</f>
        <v>-357978.51</v>
      </c>
      <c r="AF20" s="5">
        <f>Comerica!AF11+Fidelity!AF11+MS!AF11</f>
        <v>-348988.56</v>
      </c>
      <c r="AG20" s="5">
        <f>Comerica!AG11+Fidelity!AG11+MS!AG11</f>
        <v>-178341.25000000006</v>
      </c>
      <c r="AH20" s="5">
        <f>Comerica!AH11+Fidelity!AH11+MS!AH11</f>
        <v>-525640.37999999989</v>
      </c>
      <c r="AI20" s="5">
        <f>Comerica!AI11+Fidelity!AI11+MS!AI11</f>
        <v>-266596.50000000006</v>
      </c>
      <c r="AJ20" s="5">
        <f>Comerica!AJ11+Fidelity!AJ11+MS!AJ11</f>
        <v>-468675.25000000006</v>
      </c>
      <c r="AK20" s="5">
        <f>Comerica!AK11+Fidelity!AK11+MS!AK11</f>
        <v>-233090.07000000009</v>
      </c>
      <c r="AL20" s="5">
        <f>Comerica!AL11+Fidelity!AL11+MS!AL11</f>
        <v>-239179.35000000006</v>
      </c>
      <c r="AM20" s="5">
        <f>Comerica!AM11+Fidelity!AM11+MS!AM11</f>
        <v>-647547.25000000023</v>
      </c>
      <c r="AN20" s="5">
        <f>Comerica!AN11+Fidelity!AN11+MS!AN11</f>
        <v>-412182.4</v>
      </c>
      <c r="AO20" s="5">
        <f>Comerica!AO11+Fidelity!AO11+MS!AO11</f>
        <v>-637164.68999999994</v>
      </c>
      <c r="AP20" s="5">
        <f>Comerica!AP11+Fidelity!AP11+MS!AP11</f>
        <v>-405250.31</v>
      </c>
      <c r="AQ20" s="5">
        <f>Comerica!AQ11+Fidelity!AQ11+MS!AQ11</f>
        <v>-531058.15</v>
      </c>
      <c r="AR20" s="5">
        <f>Comerica!AR11+Fidelity!AR11+MS!AR11</f>
        <v>-690889.14</v>
      </c>
      <c r="AS20" s="5">
        <f>Comerica!AS11+Fidelity!AS11+MS!AS11</f>
        <v>-397548.43</v>
      </c>
      <c r="AT20" s="5">
        <f>Comerica!AT11+Fidelity!AT11+MS!AT11</f>
        <v>-293446.78000000003</v>
      </c>
      <c r="AU20" s="5">
        <f>Comerica!AU11+Fidelity!AU11+MS!AU11</f>
        <v>-613098.29</v>
      </c>
      <c r="AV20" s="5">
        <f>Comerica!AV11+Fidelity!AV11+MS!AV11</f>
        <v>-45383.13</v>
      </c>
      <c r="AW20" s="5">
        <f>Comerica!AW11+Fidelity!AW11+MS!AW11</f>
        <v>-39207.879999999997</v>
      </c>
      <c r="AX20" s="5">
        <f>Comerica!AX11+Fidelity!AX11+MS!AX11</f>
        <v>-844229.23</v>
      </c>
      <c r="AY20" s="5">
        <f>Comerica!AY11+Fidelity!AY11+MS!AY11</f>
        <v>-640623.43000000005</v>
      </c>
      <c r="AZ20" s="5">
        <f>Comerica!AZ11+Fidelity!AZ11+MS!AZ11</f>
        <v>-627915.86</v>
      </c>
      <c r="BA20" s="5">
        <f>Comerica!BA11+Fidelity!BA11+MS!BA11</f>
        <v>-638505.43000000005</v>
      </c>
      <c r="BB20" s="5">
        <f>Comerica!BB11+Fidelity!BB11+MS!BB11</f>
        <v>-422312.8</v>
      </c>
      <c r="BC20" s="5">
        <f>Comerica!BC11+Fidelity!BC11+MS!BC11</f>
        <v>-539649.06000000006</v>
      </c>
      <c r="BD20" s="5">
        <f>Comerica!BD11+Fidelity!BD11+MS!BD11</f>
        <v>-556324.72</v>
      </c>
      <c r="BE20" s="5">
        <f>Comerica!BE11+Fidelity!BE11+MS!BE11</f>
        <v>-507218.01</v>
      </c>
      <c r="BF20" s="5">
        <f>Comerica!BF11+Fidelity!BF11+MS!BF11</f>
        <v>-734612.49</v>
      </c>
      <c r="BG20" s="5">
        <f>Comerica!BG11+Fidelity!BG11+MS!BG11</f>
        <v>-432022.98</v>
      </c>
      <c r="BH20" s="5">
        <f>Comerica!BH11+Fidelity!BH11+MS!BH11</f>
        <v>-2203034.52</v>
      </c>
      <c r="BI20" s="5">
        <f>Comerica!BI11+Fidelity!BI11+MS!BI11</f>
        <v>-47050</v>
      </c>
      <c r="BJ20" s="5">
        <f>Comerica!BJ11+Fidelity!BJ11+MS!BJ11</f>
        <v>-425072.98</v>
      </c>
      <c r="BK20" s="5">
        <f>Comerica!BK11+Fidelity!BK11+MS!BK11</f>
        <v>-508522.94</v>
      </c>
      <c r="BL20" s="5">
        <f>Comerica!BL11+Fidelity!BL11+MS!BL11</f>
        <v>-1700515.74</v>
      </c>
      <c r="BM20" s="5">
        <f>Comerica!BM11+Fidelity!BM11+MS!BM11</f>
        <v>-883337.8</v>
      </c>
      <c r="BN20" s="5">
        <f>Comerica!BN11+Fidelity!BN11+MS!BN11</f>
        <v>-999675.26</v>
      </c>
      <c r="BO20" s="5">
        <f>Comerica!BO11+Fidelity!BO11+MS!BO11</f>
        <v>-486948.04</v>
      </c>
      <c r="BP20" s="5">
        <f>Comerica!BP11+Fidelity!BP11+MS!BP11</f>
        <v>-721605.46</v>
      </c>
      <c r="BQ20" s="5">
        <f>Comerica!BQ11+Fidelity!BQ11+MS!BQ11</f>
        <v>-700417.59</v>
      </c>
      <c r="BR20" s="5">
        <f>Comerica!BR11+Fidelity!BR11+MS!BR11</f>
        <v>-1265716.08</v>
      </c>
      <c r="BS20" s="5">
        <f>Comerica!BS11+Fidelity!BS11+MS!BS11</f>
        <v>-1689324.47</v>
      </c>
      <c r="BT20" s="5">
        <f>Comerica!BT11+Fidelity!BT11+MS!BT11</f>
        <v>-558598.03</v>
      </c>
      <c r="BU20" s="5">
        <f>Comerica!BU11+Fidelity!BU11+MS!BU11</f>
        <v>-995283.85</v>
      </c>
      <c r="BV20" s="5">
        <f>Comerica!BV11+Fidelity!BV11+MS!BV11</f>
        <v>-1635305.3</v>
      </c>
      <c r="BW20" s="5">
        <f>Comerica!BW11+Fidelity!BW11+MS!BW11</f>
        <v>-2232361.04</v>
      </c>
      <c r="BX20" s="5">
        <f>Comerica!BX11+Fidelity!BX11+MS!BX11</f>
        <v>-1944017</v>
      </c>
      <c r="BY20" s="5">
        <f>Comerica!BY11+Fidelity!BY11+MS!BY11</f>
        <v>-990876.89</v>
      </c>
      <c r="BZ20" s="5">
        <f>Comerica!BZ11+Fidelity!BZ11+MS!BZ11</f>
        <v>-4490068.08</v>
      </c>
      <c r="CA20" s="5">
        <f>Comerica!CA11+Fidelity!CA11+MS!CA11</f>
        <v>-955236.82</v>
      </c>
      <c r="CB20" s="5">
        <f>Comerica!CB11+Fidelity!CB11+MS!CB11</f>
        <v>-61115.83</v>
      </c>
      <c r="CC20" s="5">
        <f>Comerica!CC11+Fidelity!CC11+MS!CC11</f>
        <v>-2079412.94</v>
      </c>
      <c r="CD20" s="5">
        <f>Comerica!CD11+Fidelity!CD11+MS!CD11</f>
        <v>-1992412.69</v>
      </c>
      <c r="CE20" s="5">
        <f>Comerica!CE11+Fidelity!CE11+MS!CE11</f>
        <v>-128615.97</v>
      </c>
      <c r="CF20" s="5">
        <f>Comerica!CF11+Fidelity!CF11+MS!CF11</f>
        <v>-1435788.99</v>
      </c>
      <c r="CG20" s="5">
        <f>Comerica!CG11+Fidelity!CG11+MS!CG11</f>
        <v>-1089018.03</v>
      </c>
      <c r="CH20" s="5">
        <f>Comerica!CH11+Fidelity!CH11+MS!CH11</f>
        <v>-1041133.9</v>
      </c>
      <c r="CI20" s="5">
        <f>Comerica!CI11+Fidelity!CI11+MS!CI11</f>
        <v>-730867.86</v>
      </c>
      <c r="CJ20" s="5">
        <f>Comerica!CJ11+Fidelity!CJ11+MS!CJ11</f>
        <v>-883374.68</v>
      </c>
      <c r="CK20" s="5">
        <f>Comerica!CK11+Fidelity!CK11+MS!CK11</f>
        <v>-431480.43</v>
      </c>
      <c r="CL20" s="5">
        <f>Comerica!CL11+Fidelity!CL11+MS!CL11</f>
        <v>-1122092.6599999999</v>
      </c>
      <c r="CM20" s="5">
        <f>Comerica!CM11+Fidelity!CM11+MS!CM11</f>
        <v>-291056.08</v>
      </c>
      <c r="CN20" s="5">
        <f>Comerica!CN11+Fidelity!CN11+MS!CN11</f>
        <v>-1860140.85</v>
      </c>
      <c r="CO20" s="5">
        <f>Comerica!CO11+Fidelity!CO11+MS!CO11</f>
        <v>-720343.39</v>
      </c>
      <c r="CP20" s="5">
        <f>Comerica!CP11+Fidelity!CP11+MS!CP11</f>
        <v>-1548451.03</v>
      </c>
      <c r="CQ20" s="5">
        <f>Comerica!CQ11+Fidelity!CQ11+MS!CQ11</f>
        <v>-1069905.44</v>
      </c>
      <c r="CR20" s="5">
        <f>Comerica!CR11+Fidelity!CR11+MS!CR11</f>
        <v>-1090304.33</v>
      </c>
      <c r="CS20" s="5">
        <f>Comerica!CS11+Fidelity!CS11+MS!CS11</f>
        <v>-81983.72</v>
      </c>
      <c r="CT20" s="5">
        <f>Comerica!CT11+Fidelity!CT11+MS!CT11</f>
        <v>-1974100.57</v>
      </c>
      <c r="CU20" s="5">
        <f>Comerica!CU11+Fidelity!CU11+MS!CU11</f>
        <v>-1543297.16</v>
      </c>
      <c r="CV20" s="5">
        <f>Comerica!CV11+Fidelity!CV11+MS!CV11</f>
        <v>-351888.8</v>
      </c>
      <c r="CW20" s="5">
        <f>Comerica!CW11+Fidelity!CW11+MS!CW11</f>
        <v>-1482118.62</v>
      </c>
      <c r="CX20" s="5">
        <f>Comerica!CX11+Fidelity!CX11+MS!CX11</f>
        <v>-1079367.45</v>
      </c>
      <c r="CY20" s="5">
        <f>Comerica!CY11+Fidelity!CY11+MS!CY11</f>
        <v>-743396.89</v>
      </c>
      <c r="CZ20" s="5">
        <f>Comerica!CZ11+Fidelity!CZ11+MS!CZ11</f>
        <v>-1621559.6600000001</v>
      </c>
      <c r="DA20" s="5">
        <f>Comerica!DA11+Fidelity!DA11+MS!DA11</f>
        <v>-149808.76</v>
      </c>
      <c r="DB20" s="5">
        <f>Comerica!DB11+Fidelity!DB11+MS!DB11</f>
        <v>-111786.79</v>
      </c>
      <c r="DC20" s="5">
        <f>Comerica!DC11+Fidelity!DC11+MS!DC11</f>
        <v>-870914.50000000035</v>
      </c>
      <c r="DD20" s="5">
        <f>Comerica!DD11+Fidelity!DD11+MS!DD11</f>
        <v>-1054138.9100000004</v>
      </c>
      <c r="DE20" s="5">
        <f>Comerica!DE11+Fidelity!DE11+MS!DE11</f>
        <v>-941355.98</v>
      </c>
      <c r="DF20" s="5">
        <f>Comerica!DF11+Fidelity!DF11+MS!DF11</f>
        <v>-907800.39000000013</v>
      </c>
      <c r="DG20" s="5">
        <f>Comerica!DG11+Fidelity!DG11+MS!DG11</f>
        <v>-2402425.4800000009</v>
      </c>
      <c r="DH20" s="5">
        <f>Comerica!DH11+Fidelity!DH11+MS!DH11</f>
        <v>-540327.43000000005</v>
      </c>
      <c r="DI20" s="5">
        <f>Comerica!DI11+Fidelity!DI11+MS!DI11</f>
        <v>-1734337.4999999998</v>
      </c>
      <c r="DJ20" s="5">
        <f>Comerica!DJ11+Fidelity!DJ11+MS!DJ11</f>
        <v>-811931.57999999949</v>
      </c>
      <c r="DK20" s="5">
        <f>Comerica!DK11+Fidelity!DK11+MS!DK11</f>
        <v>-833959.02000000025</v>
      </c>
      <c r="DL20" s="5">
        <f>Comerica!DL11+Fidelity!DL11+MS!DL11</f>
        <v>-801787.64000000025</v>
      </c>
      <c r="DM20" s="5">
        <f>Comerica!DM11+Fidelity!DM11+MS!DM11</f>
        <v>-1500943.7399999995</v>
      </c>
      <c r="DN20" s="5">
        <f>Comerica!DN11+Fidelity!DN11+MS!DN11</f>
        <v>-2125034.4300000006</v>
      </c>
      <c r="DO20" s="5">
        <f>Comerica!DO11+Fidelity!DO11+MS!DO11</f>
        <v>-1802795.4500000009</v>
      </c>
      <c r="DP20" s="5">
        <f>Comerica!DP11+Fidelity!DP11+MS!DP11</f>
        <v>-923448.45000000007</v>
      </c>
      <c r="DQ20" s="5">
        <f>Comerica!DQ11+Fidelity!DQ11+MS!DQ11</f>
        <v>-723998.60999999987</v>
      </c>
      <c r="DR20" s="5">
        <f>Comerica!DR11+Fidelity!DR11+MS!DR11</f>
        <v>-2048541.3399999985</v>
      </c>
      <c r="DS20" s="5">
        <f>Comerica!DS11+Fidelity!DS11+MS!DS11</f>
        <v>-1363778.47</v>
      </c>
      <c r="DT20" s="5">
        <f>Comerica!DT11+Fidelity!DT11+MS!DT11</f>
        <v>-949595.92999999959</v>
      </c>
      <c r="DU20" s="5">
        <f>Comerica!DU11+Fidelity!DU11+MS!DU11</f>
        <v>-825551.74999999977</v>
      </c>
      <c r="DV20" s="5">
        <f>Comerica!DV11+Fidelity!DV11+MS!DV11</f>
        <v>-919094.18999999983</v>
      </c>
      <c r="DW20" s="5">
        <f>Comerica!DW11+Fidelity!DW11+MS!DW11</f>
        <v>-1286363.1899999995</v>
      </c>
      <c r="DX20" s="5">
        <f>Comerica!DX11+Fidelity!DX11+MS!DX11</f>
        <v>-1769961.35</v>
      </c>
      <c r="DY20" s="5">
        <f>Comerica!DY11+Fidelity!DY11+MS!DY11</f>
        <v>-940444.14</v>
      </c>
      <c r="DZ20" s="5">
        <f>Comerica!DZ11+Fidelity!DZ11+MS!DZ11</f>
        <v>-544531.01</v>
      </c>
      <c r="EA20" s="5">
        <f>Comerica!EA11+Fidelity!EA11+MS!EA11</f>
        <v>-1302688.5999999999</v>
      </c>
      <c r="EB20" s="5">
        <f>Comerica!EB11+Fidelity!EB11+MS!EB11</f>
        <v>-821946.57</v>
      </c>
      <c r="EC20" s="5">
        <f>Comerica!EC11+Fidelity!EC11+MS!EC11</f>
        <v>-2573996.2799999984</v>
      </c>
      <c r="ED20" s="5">
        <f>Comerica!ED11+Fidelity!ED11+MS!ED11</f>
        <v>-620160.02</v>
      </c>
      <c r="EE20" s="5">
        <f>Comerica!EE11+Fidelity!EE11+MS!EE11</f>
        <v>-2021171.6099999999</v>
      </c>
      <c r="EF20" s="5">
        <f>Comerica!EF11+Fidelity!EF11+MS!EF11</f>
        <v>-664395.45000000007</v>
      </c>
      <c r="EG20" s="5">
        <f>Comerica!EG11+Fidelity!EG11+MS!EG11</f>
        <v>-685256.7699999999</v>
      </c>
      <c r="EH20" s="5">
        <f>Comerica!EH11+Fidelity!EH11+MS!EH11</f>
        <v>-1024810.42</v>
      </c>
      <c r="EI20" s="5">
        <f>Comerica!EI11+Fidelity!EI11+MS!EI11</f>
        <v>-1776383.0900000003</v>
      </c>
      <c r="EJ20" s="5">
        <f>Comerica!EJ11+Fidelity!EJ11+MS!EJ11</f>
        <v>-672447.17999999982</v>
      </c>
      <c r="EK20" s="5">
        <f>Comerica!EK11+Fidelity!EK11+MS!EK11</f>
        <v>-751474.89</v>
      </c>
      <c r="EL20" s="5">
        <f>Comerica!EL11+Fidelity!EL11+MS!EL11</f>
        <v>-1194489.8200000003</v>
      </c>
      <c r="EM20" s="5">
        <f>Comerica!EM11+Fidelity!EM11+MS!EM11</f>
        <v>-912891.92000000016</v>
      </c>
      <c r="EN20" s="5">
        <f>Comerica!EN11+Fidelity!EN11+MS!EN11</f>
        <v>-2164370.2999999984</v>
      </c>
      <c r="EO20" s="5">
        <f>Comerica!EO11+Fidelity!EO11+MS!EO11</f>
        <v>-1015323.8799999999</v>
      </c>
      <c r="EP20" s="5">
        <f>Comerica!EP11+Fidelity!EP11+MS!EP11</f>
        <v>-588792.43000000005</v>
      </c>
      <c r="EQ20" s="5">
        <f>Comerica!EQ11+Fidelity!EQ11+MS!EQ11</f>
        <v>-979785.57000000018</v>
      </c>
      <c r="ER20" s="5">
        <f>Comerica!ER11+Fidelity!ER11+MS!ER11</f>
        <v>-1455193.8500000006</v>
      </c>
      <c r="ES20" s="5">
        <f>Comerica!ES11+Fidelity!ES11+MS!ES11</f>
        <v>-687918.84999999986</v>
      </c>
      <c r="ET20" s="5">
        <f>Comerica!ET11+Fidelity!ET11+MS!ET11</f>
        <v>-764540.20000000007</v>
      </c>
      <c r="EU20" s="5">
        <f>Comerica!EU11+Fidelity!EU11+MS!EU11</f>
        <v>-1367473.0799999996</v>
      </c>
      <c r="EV20" s="5">
        <f>Comerica!EV11+Fidelity!EV11+MS!EV11</f>
        <v>-759483.22999999986</v>
      </c>
      <c r="EW20" s="5">
        <f>Comerica!EW11+Fidelity!EW11+MS!EW11</f>
        <v>-902407.7</v>
      </c>
      <c r="EX20" s="5">
        <f>Comerica!EX11+Fidelity!EX11+MS!EX11</f>
        <v>-1355485.9199999997</v>
      </c>
      <c r="EY20" s="5">
        <f>Comerica!EY11+Fidelity!EY11+MS!EY11</f>
        <v>-893457.76000000013</v>
      </c>
      <c r="EZ20" s="5">
        <f>Comerica!EZ11+Fidelity!EZ11+MS!EZ11</f>
        <v>-822328.92</v>
      </c>
      <c r="FA20" s="5">
        <f>Comerica!FA11+Fidelity!FA11+MS!FA11</f>
        <v>-2332265.5799999987</v>
      </c>
      <c r="FB20" s="5">
        <f>Comerica!FB11+Fidelity!FB11+MS!FB11</f>
        <v>-986271.03</v>
      </c>
      <c r="FC20" s="5">
        <f>Comerica!FC11+Fidelity!FC11+MS!FC11</f>
        <v>-533163.59000000008</v>
      </c>
      <c r="FD20" s="5">
        <f>Comerica!FD11+Fidelity!FD11+MS!FD11</f>
        <v>-831997.4299999997</v>
      </c>
      <c r="FE20" s="5">
        <f>Comerica!FE11+Fidelity!FE11+MS!FE11</f>
        <v>-473703.92000000062</v>
      </c>
      <c r="FF20" s="5">
        <f>Comerica!FF11+Fidelity!FF11+MS!FF11</f>
        <v>-840280.33</v>
      </c>
      <c r="FG20" s="5">
        <f>Comerica!FG11+Fidelity!FG11+MS!FG11</f>
        <v>-1445562.1599999997</v>
      </c>
      <c r="FH20" s="5">
        <f>Comerica!FH11+Fidelity!FH11+MS!FH11</f>
        <v>-720670.88000000012</v>
      </c>
      <c r="FI20" s="5">
        <f>Comerica!FI11+Fidelity!FI11+MS!FI11</f>
        <v>-747496.16999999969</v>
      </c>
      <c r="FJ20" s="5">
        <f>Comerica!FJ11+Fidelity!FJ11+MS!FJ11</f>
        <v>-1497533.51</v>
      </c>
      <c r="FK20" s="5">
        <f>Comerica!FK11+Fidelity!FK11+MS!FK11</f>
        <v>-823484.99</v>
      </c>
      <c r="FL20" s="5">
        <f>Comerica!FL11+Fidelity!FL11+MS!FL11</f>
        <v>-876437.39000000013</v>
      </c>
      <c r="FM20" s="5">
        <f>Comerica!FM11+Fidelity!FM11+MS!FM11</f>
        <v>-1266415.81</v>
      </c>
      <c r="FN20" s="5">
        <f>Comerica!FN11+Fidelity!FN11+MS!FN11</f>
        <v>-2009424.9999999988</v>
      </c>
      <c r="FO20" s="5">
        <f>Comerica!FO11+Fidelity!FO11+MS!FO11</f>
        <v>-3472840.61</v>
      </c>
      <c r="FP20" s="5">
        <f>Comerica!FP11+Fidelity!FP11+MS!FP11</f>
        <v>-1074257.3999999999</v>
      </c>
      <c r="FQ20" s="5">
        <f>Comerica!FQ11+Fidelity!FQ11+MS!FQ11</f>
        <v>-714240.46000000008</v>
      </c>
      <c r="FR20" s="5">
        <f>Comerica!FR11+Fidelity!FR11+MS!FR11</f>
        <v>-1298581.06</v>
      </c>
      <c r="FS20" s="5">
        <f>Comerica!FS11+Fidelity!FS11+MS!FS11</f>
        <v>-899582</v>
      </c>
      <c r="FT20" s="5">
        <f>Comerica!FT11+Fidelity!FT11+MS!FT11</f>
        <v>-893969.58</v>
      </c>
      <c r="FU20" s="5">
        <f>Comerica!FU11+Fidelity!FU11+MS!FU11</f>
        <v>-1147145.6000000001</v>
      </c>
      <c r="FV20" s="5">
        <f>Comerica!FV11+Fidelity!FV11+MS!FV11</f>
        <v>-730248.85999999975</v>
      </c>
      <c r="FW20" s="5">
        <f>Comerica!FW11+Fidelity!FW11+MS!FW11</f>
        <v>-1906603.72</v>
      </c>
      <c r="FX20" s="5">
        <f>Comerica!FX11+Fidelity!FX11+MS!FX11</f>
        <v>-939858.93</v>
      </c>
      <c r="FY20" s="5">
        <f>Comerica!FY11+Fidelity!FY11+MS!FY11</f>
        <v>-1570652.17</v>
      </c>
      <c r="FZ20" s="5">
        <f>Comerica!FZ11+Fidelity!FZ11+MS!FZ11</f>
        <v>-956868.84</v>
      </c>
      <c r="GA20" s="5">
        <f>Comerica!GA11+Fidelity!GA11+MS!GA11</f>
        <v>-1514675.13</v>
      </c>
      <c r="GB20" s="5">
        <f>Comerica!GB11+Fidelity!GB11+MS!GB11</f>
        <v>-1836190</v>
      </c>
      <c r="GC20" s="5">
        <f>Comerica!GC11+Fidelity!GC11+MS!GC11</f>
        <v>-2196084</v>
      </c>
      <c r="GD20" s="5">
        <f>Comerica!GD11+Fidelity!GD11+MS!GD11</f>
        <v>-1151411.68</v>
      </c>
      <c r="GE20" s="5">
        <f>Comerica!GE11+Fidelity!GE11+MS!GE11</f>
        <v>-875739.67</v>
      </c>
      <c r="GF20" s="5">
        <f>Comerica!GF11+Fidelity!GF11+MS!GF11</f>
        <v>-1801866.52</v>
      </c>
      <c r="GG20" s="5">
        <f>Comerica!GG11+Fidelity!GG11+MS!GG11</f>
        <v>-1471592</v>
      </c>
      <c r="GH20" s="5">
        <f>Comerica!GH11+Fidelity!GH11+MS!GH11</f>
        <v>-1618094.25</v>
      </c>
      <c r="GI20" s="5">
        <f>Comerica!GI11+Fidelity!GI11+MS!GI11</f>
        <v>-2165921.61</v>
      </c>
      <c r="GJ20" s="5">
        <f>Comerica!GJ11+Fidelity!GJ11+MS!GJ11</f>
        <v>-3240587</v>
      </c>
      <c r="GK20" s="5">
        <f>Comerica!GK11+Fidelity!GK11+MS!GK11</f>
        <v>-2013834.18</v>
      </c>
      <c r="GL20" s="5">
        <f>Comerica!GL11+Fidelity!GL11+MS!GL11</f>
        <v>-791479</v>
      </c>
      <c r="GM20" s="5">
        <f>Comerica!GM11+Fidelity!GM11+MS!GM11</f>
        <v>-1651341</v>
      </c>
      <c r="GN20" s="5">
        <f>Comerica!GN11+Fidelity!GN11+MS!GN11</f>
        <v>-2254798</v>
      </c>
      <c r="GO20" s="5">
        <f>Comerica!GO11+Fidelity!GO11+MS!GO11</f>
        <v>-3688087</v>
      </c>
      <c r="GP20" s="5">
        <f>Comerica!GP11+Fidelity!GP11+MS!GP11</f>
        <v>-3428711</v>
      </c>
      <c r="GQ20" s="5">
        <f>Comerica!GQ11+Fidelity!GQ11+MS!GQ11</f>
        <v>-1727731</v>
      </c>
      <c r="GR20" s="5">
        <f>Comerica!GR11+Fidelity!GR11+MS!GR11</f>
        <v>-1335029.94</v>
      </c>
      <c r="GS20" s="5">
        <f>Comerica!GS11+Fidelity!GS11+MS!GS11+'Wells Fargo'!B11</f>
        <v>-8996265.1799999997</v>
      </c>
      <c r="GT20" s="5">
        <f>Comerica!GT11+Fidelity!GT11+MS!GT11+'Wells Fargo'!C11</f>
        <v>-2520337.6500000004</v>
      </c>
      <c r="GU20" s="5">
        <f>Comerica!GU11+Fidelity!GU11+MS!GU11+'Wells Fargo'!D11</f>
        <v>-73426.549999999988</v>
      </c>
      <c r="GV20" s="5">
        <f>Comerica!GV11+Fidelity!GV11+MS!GV11+'Wells Fargo'!E11</f>
        <v>-2656604.5299999998</v>
      </c>
      <c r="GW20" s="5">
        <f>Comerica!GW11+Fidelity!GW11+MS!GW11+'Wells Fargo'!F11</f>
        <v>-1369635.8699999999</v>
      </c>
      <c r="GX20" s="5">
        <f>Comerica!GX11+Fidelity!GX11+MS!GX11+'Wells Fargo'!G11</f>
        <v>-4602308.370000001</v>
      </c>
      <c r="GY20" s="5">
        <f>Comerica!GY11+Fidelity!GY11+MS!GY11+'Wells Fargo'!H11</f>
        <v>-3926321.05</v>
      </c>
      <c r="GZ20" s="5">
        <f>Comerica!GZ11+Fidelity!GZ11+MS!GZ11+'Wells Fargo'!I11</f>
        <v>-2156672.8299999991</v>
      </c>
      <c r="HA20" s="5">
        <f>Comerica!HA11+Fidelity!HA11+MS!HA11+'Wells Fargo'!J11</f>
        <v>-106622.14999999998</v>
      </c>
      <c r="HB20" s="5">
        <f>Comerica!HB11+Fidelity!HB11+MS!HB11+'Wells Fargo'!K11</f>
        <v>-2912267.47</v>
      </c>
      <c r="HC20" s="5">
        <f>Comerica!HC11+Fidelity!HC11+MS!HC11+'Wells Fargo'!L11</f>
        <v>-1739466.18</v>
      </c>
      <c r="HD20" s="5">
        <f>Comerica!HD11+Fidelity!HD11+MS!HD11+'Wells Fargo'!M11</f>
        <v>-1941389.4799999988</v>
      </c>
      <c r="HE20" s="5">
        <f>Comerica!HE11+Fidelity!HE11+MS!HE11+'Wells Fargo'!N11</f>
        <v>-842850.81</v>
      </c>
      <c r="HF20" s="5">
        <f>Comerica!HF11+Fidelity!HF11+MS!HF11+'Wells Fargo'!O11</f>
        <v>-5538989.1900000004</v>
      </c>
      <c r="HG20" s="5">
        <f>Comerica!HG11+Fidelity!HG11+MS!HG11+'Wells Fargo'!P11</f>
        <v>-1934875.77</v>
      </c>
      <c r="HH20" s="5">
        <f>Comerica!HH11+Fidelity!HH11+MS!HH11+'Wells Fargo'!Q11</f>
        <v>-1228285.1799999992</v>
      </c>
      <c r="HI20" s="5">
        <f>Comerica!HI11+Fidelity!HI11+MS!HI11+'Wells Fargo'!R11</f>
        <v>-1132996.71</v>
      </c>
      <c r="HJ20" s="5">
        <f>Comerica!HJ11+Fidelity!HJ11+MS!HJ11+'Wells Fargo'!S11</f>
        <v>-2864931.04</v>
      </c>
      <c r="HK20" s="5">
        <f>Comerica!HK11+Fidelity!HK11+MS!HK11+'Wells Fargo'!T11</f>
        <v>-2904274.3299999991</v>
      </c>
      <c r="HL20" s="5">
        <f>Comerica!HL11+Fidelity!HL11+MS!HL11+'Wells Fargo'!U11</f>
        <v>-689194.07000000007</v>
      </c>
      <c r="HM20" s="5">
        <f>Comerica!HM11+Fidelity!HM11+MS!HM11+'Wells Fargo'!V11</f>
        <v>-2120606.8700000006</v>
      </c>
      <c r="HN20" s="5">
        <f>Comerica!HN11+Fidelity!HN11+MS!HN11+'Wells Fargo'!W11</f>
        <v>-2137257.7799999993</v>
      </c>
      <c r="HO20" s="5">
        <f>Comerica!HO11+Fidelity!HO11+MS!HO11+'Wells Fargo'!X11</f>
        <v>-904868.42</v>
      </c>
      <c r="HP20" s="5">
        <f>Comerica!HP11+Fidelity!HP11+MS!HP11+'Wells Fargo'!Y11</f>
        <v>-1804489.0299999996</v>
      </c>
      <c r="HQ20" s="5">
        <f>Comerica!HQ11+Fidelity!HQ11+MS!HQ11+'Wells Fargo'!Z11</f>
        <v>-1303793.94</v>
      </c>
      <c r="HR20" s="5">
        <f>Comerica!HR11+Fidelity!HR11+MS!HR11+'Wells Fargo'!AA11</f>
        <v>-2838835.5300000003</v>
      </c>
      <c r="HS20" s="5">
        <f>Comerica!HS11+Fidelity!HS11+MS!HS11+'Wells Fargo'!AB11</f>
        <v>-1326374.4299999997</v>
      </c>
      <c r="HT20" s="5">
        <f>Comerica!HT11+Fidelity!HT11+MS!HT11+'Wells Fargo'!AC11</f>
        <v>-3648235.5899999971</v>
      </c>
      <c r="HU20" s="5">
        <f>Comerica!HU11+Fidelity!HU11+MS!HU11+'Wells Fargo'!AD11</f>
        <v>-1478964.4599999997</v>
      </c>
      <c r="HV20" s="5">
        <f>Comerica!HV11+Fidelity!HV11+MS!HV11+'Wells Fargo'!AE11</f>
        <v>-4746349.0299999984</v>
      </c>
      <c r="HW20" s="5">
        <f>Comerica!HW11+Fidelity!HW11+MS!HW11+'Wells Fargo'!AF11</f>
        <v>-2821075.4699999997</v>
      </c>
      <c r="HX20" s="5">
        <f>Comerica!HX11+Fidelity!HX11+MS!HX11+'Wells Fargo'!AG11</f>
        <v>-3173063.2700000014</v>
      </c>
      <c r="HY20" s="5">
        <f>Comerica!HY11+Fidelity!HY11+MS!HY11+'Wells Fargo'!AH11</f>
        <v>-1616040.3499999996</v>
      </c>
      <c r="HZ20" s="5">
        <f>Comerica!HZ11+Fidelity!HZ11+MS!HZ11+'Wells Fargo'!AI11</f>
        <v>-806904.32000000041</v>
      </c>
      <c r="IA20" s="5">
        <f>Comerica!IA11+Fidelity!IA11+MS!IA11+'Wells Fargo'!AJ11</f>
        <v>-1671449.5400000003</v>
      </c>
      <c r="IB20" s="5">
        <f>Comerica!IB11+Fidelity!IB11+MS!IB11+'Wells Fargo'!AK11</f>
        <v>-5417655.2999999998</v>
      </c>
      <c r="IC20" s="5">
        <f>Comerica!IC11+Fidelity!IC11+MS!IC11+'Wells Fargo'!AL11</f>
        <v>-2609529.7200000002</v>
      </c>
      <c r="ID20" s="5">
        <f>Comerica!ID11+Fidelity!ID11+MS!ID11+'Wells Fargo'!AM11</f>
        <v>-2547097</v>
      </c>
      <c r="IE20" s="5">
        <f>Comerica!IE11+Fidelity!IE11+MS!IE11+'Wells Fargo'!AN11</f>
        <v>-3288906</v>
      </c>
      <c r="IF20" s="5">
        <f>Comerica!IF11+Fidelity!IF11+MS!IF11+'Wells Fargo'!AO11</f>
        <v>-6508641.629999998</v>
      </c>
      <c r="IG20" s="5">
        <f>Comerica!IG11+Fidelity!IG11+MS!IG11+'Wells Fargo'!AP11</f>
        <v>-2727080.4000000008</v>
      </c>
      <c r="IH20" s="5">
        <f>Comerica!IH11+Fidelity!IH11+MS!IH11+'Wells Fargo'!AQ11</f>
        <v>-2198744.15</v>
      </c>
      <c r="II20" s="5">
        <f>Comerica!II11+Fidelity!II11+MS!II11+'Wells Fargo'!AR11</f>
        <v>-2937347.29</v>
      </c>
      <c r="IJ20" s="5">
        <f>Comerica!IJ11+Fidelity!IJ11+MS!IJ11+'Wells Fargo'!AS11</f>
        <v>-466146.55999999994</v>
      </c>
      <c r="IK20" s="5">
        <f>Comerica!IK11+Fidelity!IK11+MS!IK11+'Wells Fargo'!AT11</f>
        <v>-3785587.96</v>
      </c>
      <c r="IL20" s="5">
        <f>Comerica!IL11+Fidelity!IL11+MS!IL11+'Wells Fargo'!AU11</f>
        <v>-1952364.0399999993</v>
      </c>
      <c r="IM20" s="5">
        <f>Comerica!IM11+Fidelity!IM11+MS!IM11+'Wells Fargo'!AV11</f>
        <v>-1334462.3399999996</v>
      </c>
      <c r="IN20" s="5">
        <f>Comerica!IN11+Fidelity!IN11+MS!IN11+'Wells Fargo'!AW11</f>
        <v>-3324668.640000002</v>
      </c>
      <c r="IO20" s="5">
        <f>Comerica!IO11+Fidelity!IO11+MS!IO11+'Wells Fargo'!AX11</f>
        <v>-5102958.3699999982</v>
      </c>
      <c r="IP20" s="5">
        <f>Comerica!IP11+Fidelity!IP11+MS!IP11+'Wells Fargo'!AY11</f>
        <v>-1709638.36</v>
      </c>
      <c r="IQ20" s="5">
        <f>Comerica!IQ11+Fidelity!IQ11+MS!IQ11+'Wells Fargo'!AZ11</f>
        <v>-1563041.6299999997</v>
      </c>
      <c r="IR20" s="5">
        <f>Comerica!IR11+Fidelity!IR11+MS!IR11+'Wells Fargo'!BA11</f>
        <v>-4836567.5500000007</v>
      </c>
      <c r="IS20" s="5">
        <f>Comerica!IS11+Fidelity!IS11+MS!IS11+'Wells Fargo'!BB11</f>
        <v>-2351775.4000000013</v>
      </c>
      <c r="IT20" s="5">
        <f>Comerica!IT11+Fidelity!IT11+MS!IT11+'Wells Fargo'!BC11</f>
        <v>-2192759.0700000003</v>
      </c>
      <c r="IU20" s="5">
        <f>Comerica!IU11+Fidelity!IU11+MS!IU11+'Wells Fargo'!BD11</f>
        <v>-1670522.2099999997</v>
      </c>
      <c r="IV20" s="5">
        <f>Comerica!IV11+Fidelity!IV11+MS!IV11+'Wells Fargo'!BE11</f>
        <v>-9044831.2800000031</v>
      </c>
      <c r="IW20" s="5">
        <f>Comerica!IW11+Fidelity!IW11+MS!IW11+'Wells Fargo'!BF11</f>
        <v>-156576.06999999998</v>
      </c>
      <c r="IX20" s="5">
        <f>Comerica!IX11+Fidelity!IX11+MS!IX11+'Wells Fargo'!BG11</f>
        <v>-4829955.9300000034</v>
      </c>
      <c r="IY20" s="5">
        <f>Comerica!IY11+Fidelity!IY11+MS!IY11+'Wells Fargo'!BH11</f>
        <v>-1511187.5599999996</v>
      </c>
      <c r="IZ20" s="5">
        <f>Comerica!IZ11+Fidelity!IZ11+MS!IZ11+'Wells Fargo'!BI11</f>
        <v>-2211971.0499999998</v>
      </c>
      <c r="JA20" s="5">
        <f>Comerica!JA11+Fidelity!JA11+MS!JA11+'Wells Fargo'!BJ11</f>
        <v>-2166213.3700000006</v>
      </c>
      <c r="JB20" s="5">
        <f>Comerica!JB11+Fidelity!JB11+MS!JB11+'Wells Fargo'!BK11</f>
        <v>-125646.44</v>
      </c>
      <c r="JC20" s="5">
        <f>Comerica!JC11+Fidelity!JC11+MS!JC11+'Wells Fargo'!BL11</f>
        <v>-4228968.82</v>
      </c>
      <c r="JD20" s="5">
        <f>Comerica!JD11+Fidelity!JD11+MS!JD11+'Wells Fargo'!BM11</f>
        <v>-1596681.5200000003</v>
      </c>
      <c r="JE20" s="5">
        <f>Comerica!JE11+Fidelity!JE11+MS!JE11+'Wells Fargo'!BN11</f>
        <v>-3212419.6099999985</v>
      </c>
      <c r="JF20" s="5">
        <f>Comerica!JF11+Fidelity!JF11+MS!JF11+'Wells Fargo'!BO11</f>
        <v>-1596355.7999999998</v>
      </c>
      <c r="JG20" s="5">
        <f>Comerica!JG11+Fidelity!JG11+MS!JG11+'Wells Fargo'!BP11</f>
        <v>-2292123.919999999</v>
      </c>
      <c r="JH20" s="5">
        <f>Comerica!JH11+Fidelity!JH11+MS!JH11+'Wells Fargo'!BQ11</f>
        <v>-1465090.8399999999</v>
      </c>
      <c r="JI20" s="5">
        <f>Comerica!JI11+Fidelity!JI11+MS!JI11+'Wells Fargo'!BR11</f>
        <v>-1153569.0299999996</v>
      </c>
      <c r="JJ20" s="5">
        <f>Comerica!JJ11+Fidelity!JJ11+MS!JJ11+'Wells Fargo'!BS11</f>
        <v>-3479771.9500000011</v>
      </c>
      <c r="JK20" s="5">
        <f>Comerica!JK11+Fidelity!JK11+MS!JK11+'Wells Fargo'!BT11</f>
        <v>-2258254.7200000002</v>
      </c>
      <c r="JL20" s="5">
        <f>Comerica!JL11+Fidelity!JL11+MS!JL11+'Wells Fargo'!BU11</f>
        <v>-3296984.98</v>
      </c>
      <c r="JM20" s="5">
        <f>Comerica!JM11+Fidelity!JM11+MS!JM11+'Wells Fargo'!BV11</f>
        <v>-3481286.919999999</v>
      </c>
      <c r="JN20" s="5">
        <f>Comerica!JN11+Fidelity!JN11+MS!JN11+'Wells Fargo'!BW11</f>
        <v>-2976248.05</v>
      </c>
      <c r="JO20" s="5">
        <f>Comerica!JO11+Fidelity!JO11+MS!JO11+'Wells Fargo'!BX11</f>
        <v>-1669094.0799999996</v>
      </c>
      <c r="JP20" s="5">
        <f>Comerica!JP11+Fidelity!JP11+MS!JP11+'Wells Fargo'!BY11</f>
        <v>-2124064.9</v>
      </c>
      <c r="JQ20" s="5">
        <f>Comerica!JQ11+Fidelity!JQ11+MS!JQ11+'Wells Fargo'!BZ11</f>
        <v>-1373056.4199999992</v>
      </c>
      <c r="JR20" s="5">
        <f>Comerica!JR11+Fidelity!JR11+MS!JR11+'Wells Fargo'!CA11</f>
        <v>-4130797.7300000004</v>
      </c>
      <c r="JS20" s="5">
        <f>Comerica!JS11+Fidelity!JS11+MS!JS11+'Wells Fargo'!CB11</f>
        <v>-1902455.4299999992</v>
      </c>
      <c r="JT20" s="5">
        <f>Comerica!JT11+Fidelity!JT11+MS!JT11+'Wells Fargo'!CC11</f>
        <v>-1624850.4499999988</v>
      </c>
      <c r="JU20" s="5">
        <f>Comerica!JU11+Fidelity!JU11+MS!JU11+'Wells Fargo'!CD11</f>
        <v>-1961297.8799999976</v>
      </c>
      <c r="JV20" s="5">
        <f>Comerica!JV11+Fidelity!JV11+MS!JV11+'Wells Fargo'!CE11</f>
        <v>-3284060.51</v>
      </c>
      <c r="JW20" s="5">
        <f>Comerica!JW11+Fidelity!JW11+MS!JW11+'Wells Fargo'!CF11</f>
        <v>-2000618.340000001</v>
      </c>
      <c r="JX20" s="5">
        <f>Comerica!JX11+Fidelity!JX11+MS!JX11+'Wells Fargo'!CG11</f>
        <v>-1239803.0800000003</v>
      </c>
      <c r="JY20" s="5">
        <f>Comerica!JY11+Fidelity!JY11+MS!JY11+'Wells Fargo'!CH11</f>
        <v>-1597777.24</v>
      </c>
      <c r="JZ20" s="5">
        <f>Comerica!JZ11+Fidelity!JZ11+MS!JZ11+'Wells Fargo'!CI11</f>
        <v>-1774796.9499999997</v>
      </c>
      <c r="KA20" s="5">
        <f>Comerica!KA11+Fidelity!KA11+MS!KA11+'Wells Fargo'!CJ11</f>
        <v>-9013345.1499999966</v>
      </c>
      <c r="KB20" s="5">
        <f>Comerica!KB11+Fidelity!KB11+MS!KB11+'Wells Fargo'!CK11</f>
        <v>0</v>
      </c>
      <c r="KC20" s="5">
        <f>Comerica!KC11+Fidelity!KC11+MS!KC11+'Wells Fargo'!CL11</f>
        <v>0</v>
      </c>
      <c r="KD20" s="5">
        <f>Comerica!KD11+Fidelity!KD11+MS!KD11+'Wells Fargo'!CM11</f>
        <v>0</v>
      </c>
      <c r="KE20" s="5">
        <f>Comerica!KE11+Fidelity!KE11+MS!KE11+'Wells Fargo'!CN11</f>
        <v>0</v>
      </c>
      <c r="KF20" s="5">
        <f>Comerica!KF11+Fidelity!KF11+MS!KF11+'Wells Fargo'!CO11</f>
        <v>0</v>
      </c>
      <c r="KG20" s="5">
        <f>Comerica!KG11+Fidelity!KG11+MS!KG11+'Wells Fargo'!CP11</f>
        <v>0</v>
      </c>
      <c r="KH20" s="5">
        <f>Comerica!KH11+Fidelity!KH11+MS!KH11+'Wells Fargo'!CQ11</f>
        <v>0</v>
      </c>
      <c r="KI20" s="5">
        <f>Comerica!KI11+Fidelity!KI11+MS!KI11+'Wells Fargo'!CR11</f>
        <v>0</v>
      </c>
      <c r="KJ20" s="5">
        <f>Comerica!KJ11+Fidelity!KJ11+MS!KJ11+'Wells Fargo'!CS11</f>
        <v>0</v>
      </c>
      <c r="KK20" s="5">
        <f>Comerica!KK11+Fidelity!KK11+MS!KK11+'Wells Fargo'!CT11</f>
        <v>0</v>
      </c>
      <c r="KL20" s="5">
        <f>Comerica!KL11+Fidelity!KL11+MS!KL11+'Wells Fargo'!CU11</f>
        <v>0</v>
      </c>
      <c r="KM20" s="5">
        <f>Comerica!KM11+Fidelity!KM11+MS!KM11+'Wells Fargo'!CV11</f>
        <v>0</v>
      </c>
      <c r="KN20" s="5">
        <f>Comerica!KN11+Fidelity!KN11+MS!KN11+'Wells Fargo'!CW11</f>
        <v>0</v>
      </c>
      <c r="KO20" s="5">
        <f>Comerica!KO11+Fidelity!KO11+MS!KO11+'Wells Fargo'!CX11</f>
        <v>0</v>
      </c>
      <c r="KP20" s="5">
        <f>Comerica!KP11+Fidelity!KP11+MS!KP11+'Wells Fargo'!CY11</f>
        <v>0</v>
      </c>
      <c r="KQ20" s="5">
        <f>Comerica!KQ11+Fidelity!KQ11+MS!KQ11+'Wells Fargo'!CZ11</f>
        <v>0</v>
      </c>
      <c r="KR20" s="5">
        <f>Comerica!KR11+Fidelity!KR11+MS!KR11+'Wells Fargo'!DA11</f>
        <v>0</v>
      </c>
      <c r="KS20" s="5">
        <f>Comerica!KS11+Fidelity!KS11+MS!KS11+'Wells Fargo'!DB11</f>
        <v>0</v>
      </c>
      <c r="KT20" s="5">
        <f>Comerica!KT11+Fidelity!KT11+MS!KT11+'Wells Fargo'!DC11</f>
        <v>0</v>
      </c>
      <c r="KU20" s="5">
        <f>Comerica!KU11+Fidelity!KU11+MS!KU11+'Wells Fargo'!DD11</f>
        <v>0</v>
      </c>
      <c r="KV20" s="5">
        <f>Comerica!KV11+Fidelity!KV11+MS!KV11+'Wells Fargo'!DE11</f>
        <v>0</v>
      </c>
      <c r="KW20" s="5">
        <f>Comerica!KW11+Fidelity!KW11+MS!KW11+'Wells Fargo'!DF11</f>
        <v>0</v>
      </c>
      <c r="KX20" s="5">
        <f>Comerica!KX11+Fidelity!KX11+MS!KX11+'Wells Fargo'!DG11</f>
        <v>0</v>
      </c>
      <c r="KY20" s="5">
        <f>Comerica!KY11+Fidelity!KY11+MS!KY11+'Wells Fargo'!DH11</f>
        <v>0</v>
      </c>
      <c r="KZ20" s="5">
        <f>Comerica!KZ11+Fidelity!KZ11+MS!KZ11+'Wells Fargo'!DI11</f>
        <v>0</v>
      </c>
    </row>
    <row r="21" spans="1:313" x14ac:dyDescent="0.25">
      <c r="A21" s="12" t="s">
        <v>16</v>
      </c>
      <c r="B21" s="5">
        <f>Comerica!B12+Fidelity!B12+MS!B12</f>
        <v>-306081.46000000002</v>
      </c>
      <c r="C21" s="5">
        <f>Comerica!C12+Fidelity!C12+MS!C12</f>
        <v>0</v>
      </c>
      <c r="D21" s="5">
        <f>Comerica!D12+Fidelity!D12+MS!D12</f>
        <v>-307903.27</v>
      </c>
      <c r="E21" s="5">
        <f>Comerica!E12+Fidelity!E12+MS!E12</f>
        <v>0</v>
      </c>
      <c r="F21" s="5">
        <f>Comerica!F12+Fidelity!F12+MS!F12</f>
        <v>-303135.27</v>
      </c>
      <c r="G21" s="5">
        <f>Comerica!G12+Fidelity!G12+MS!G12</f>
        <v>0</v>
      </c>
      <c r="H21" s="5">
        <f>Comerica!H12+Fidelity!H12+MS!H12</f>
        <v>-300795.15999999997</v>
      </c>
      <c r="I21" s="5">
        <f>Comerica!I12+Fidelity!I12+MS!I12</f>
        <v>0</v>
      </c>
      <c r="J21" s="5">
        <f>Comerica!J12+Fidelity!J12+MS!J12</f>
        <v>-316221.62</v>
      </c>
      <c r="K21" s="5">
        <f>Comerica!K12+Fidelity!K12+MS!K12</f>
        <v>0</v>
      </c>
      <c r="L21" s="5">
        <f>Comerica!L12+Fidelity!L12+MS!L12</f>
        <v>-336941.22</v>
      </c>
      <c r="M21" s="5">
        <f>Comerica!M12+Fidelity!M12+MS!M12</f>
        <v>0</v>
      </c>
      <c r="N21" s="5">
        <f>Comerica!N12+Fidelity!N12+MS!N12</f>
        <v>0</v>
      </c>
      <c r="O21" s="5">
        <f>Comerica!O12+Fidelity!O12+MS!O12</f>
        <v>-379996.19</v>
      </c>
      <c r="P21" s="5">
        <f>Comerica!P12+Fidelity!P12+MS!P12</f>
        <v>0</v>
      </c>
      <c r="Q21" s="5">
        <f>Comerica!Q12+Fidelity!Q12+MS!Q12</f>
        <v>-388103.2</v>
      </c>
      <c r="R21" s="5">
        <f>Comerica!R12+Fidelity!R12+MS!R12</f>
        <v>0</v>
      </c>
      <c r="S21" s="5">
        <f>Comerica!S12+Fidelity!S12+MS!S12</f>
        <v>-385785.54</v>
      </c>
      <c r="T21" s="5">
        <f>Comerica!T12+Fidelity!T12+MS!T12</f>
        <v>0</v>
      </c>
      <c r="U21" s="5">
        <f>Comerica!U12+Fidelity!U12+MS!U12</f>
        <v>-485763.08</v>
      </c>
      <c r="V21" s="5">
        <f>Comerica!V12+Fidelity!V12+MS!V12</f>
        <v>0</v>
      </c>
      <c r="W21" s="5">
        <f>Comerica!W12+Fidelity!W12+MS!W12</f>
        <v>-410702.44</v>
      </c>
      <c r="X21" s="5">
        <f>Comerica!X12+Fidelity!X12+MS!X12</f>
        <v>0</v>
      </c>
      <c r="Y21" s="5">
        <f>Comerica!Y12+Fidelity!Y12+MS!Y12</f>
        <v>0</v>
      </c>
      <c r="Z21" s="5">
        <f>Comerica!Z12+Fidelity!Z12+MS!Z12</f>
        <v>-423925.05</v>
      </c>
      <c r="AA21" s="5">
        <f>Comerica!AA12+Fidelity!AA12+MS!AA12</f>
        <v>0</v>
      </c>
      <c r="AB21" s="5">
        <f>Comerica!AB12+Fidelity!AB12+MS!AB12</f>
        <v>-435156.45</v>
      </c>
      <c r="AC21" s="5">
        <f>Comerica!AC12+Fidelity!AC12+MS!AC12</f>
        <v>0</v>
      </c>
      <c r="AD21" s="5">
        <f>Comerica!AD12+Fidelity!AD12+MS!AD12</f>
        <v>-442690.58</v>
      </c>
      <c r="AE21" s="5">
        <f>Comerica!AE12+Fidelity!AE12+MS!AE12</f>
        <v>0</v>
      </c>
      <c r="AF21" s="5">
        <f>Comerica!AF12+Fidelity!AF12+MS!AF12</f>
        <v>-461366.27</v>
      </c>
      <c r="AG21" s="5">
        <f>Comerica!AG12+Fidelity!AG12+MS!AG12</f>
        <v>0</v>
      </c>
      <c r="AH21" s="5">
        <f>Comerica!AH12+Fidelity!AH12+MS!AH12</f>
        <v>-455941.95</v>
      </c>
      <c r="AI21" s="5">
        <f>Comerica!AI12+Fidelity!AI12+MS!AI12</f>
        <v>0</v>
      </c>
      <c r="AJ21" s="5">
        <f>Comerica!AJ12+Fidelity!AJ12+MS!AJ12</f>
        <v>-468897.47</v>
      </c>
      <c r="AK21" s="5">
        <f>Comerica!AK12+Fidelity!AK12+MS!AK12</f>
        <v>0</v>
      </c>
      <c r="AL21" s="5">
        <f>Comerica!AL12+Fidelity!AL12+MS!AL12</f>
        <v>0</v>
      </c>
      <c r="AM21" s="5">
        <f>Comerica!AM12+Fidelity!AM12+MS!AM12</f>
        <v>-488157.23</v>
      </c>
      <c r="AN21" s="5">
        <f>Comerica!AN12+Fidelity!AN12+MS!AN12</f>
        <v>0</v>
      </c>
      <c r="AO21" s="5">
        <f>Comerica!AO12+Fidelity!AO12+MS!AO12</f>
        <v>-498627.52</v>
      </c>
      <c r="AP21" s="5">
        <f>Comerica!AP12+Fidelity!AP12+MS!AP12</f>
        <v>0</v>
      </c>
      <c r="AQ21" s="5">
        <f>Comerica!AQ12+Fidelity!AQ12+MS!AQ12</f>
        <v>-511257.48</v>
      </c>
      <c r="AR21" s="5">
        <f>Comerica!AR12+Fidelity!AR12+MS!AR12</f>
        <v>0</v>
      </c>
      <c r="AS21" s="5">
        <f>Comerica!AS12+Fidelity!AS12+MS!AS12</f>
        <v>-509744.82</v>
      </c>
      <c r="AT21" s="5">
        <f>Comerica!AT12+Fidelity!AT12+MS!AT12</f>
        <v>0</v>
      </c>
      <c r="AU21" s="5">
        <f>Comerica!AU12+Fidelity!AU12+MS!AU12</f>
        <v>-512698.17</v>
      </c>
      <c r="AV21" s="5">
        <f>Comerica!AV12+Fidelity!AV12+MS!AV12</f>
        <v>0</v>
      </c>
      <c r="AW21" s="5">
        <f>Comerica!AW12+Fidelity!AW12+MS!AW12</f>
        <v>0</v>
      </c>
      <c r="AX21" s="5">
        <f>Comerica!AX12+Fidelity!AX12+MS!AX12</f>
        <v>-504407.77</v>
      </c>
      <c r="AY21" s="5">
        <f>Comerica!AY12+Fidelity!AY12+MS!AY12</f>
        <v>0</v>
      </c>
      <c r="AZ21" s="5">
        <f>Comerica!AZ12+Fidelity!AZ12+MS!AZ12</f>
        <v>-568131.72000000009</v>
      </c>
      <c r="BA21" s="5">
        <f>Comerica!BA12+Fidelity!BA12+MS!BA12</f>
        <v>0</v>
      </c>
      <c r="BB21" s="5">
        <f>Comerica!BB12+Fidelity!BB12+MS!BB12</f>
        <v>-591052.21</v>
      </c>
      <c r="BC21" s="5">
        <f>Comerica!BC12+Fidelity!BC12+MS!BC12</f>
        <v>0</v>
      </c>
      <c r="BD21" s="5">
        <f>Comerica!BD12+Fidelity!BD12+MS!BD12</f>
        <v>-604894.48</v>
      </c>
      <c r="BE21" s="5">
        <f>Comerica!BE12+Fidelity!BE12+MS!BE12</f>
        <v>0</v>
      </c>
      <c r="BF21" s="5">
        <f>Comerica!BF12+Fidelity!BF12+MS!BF12</f>
        <v>-604850</v>
      </c>
      <c r="BG21" s="5">
        <f>Comerica!BG12+Fidelity!BG12+MS!BG12</f>
        <v>0</v>
      </c>
      <c r="BH21" s="5">
        <f>Comerica!BH12+Fidelity!BH12+MS!BH12</f>
        <v>-629517.6</v>
      </c>
      <c r="BI21" s="5">
        <f>Comerica!BI12+Fidelity!BI12+MS!BI12</f>
        <v>0</v>
      </c>
      <c r="BJ21" s="5">
        <f>Comerica!BK12+Fidelity!BJ12+MS!BJ12</f>
        <v>-665178.65</v>
      </c>
      <c r="BK21" s="5">
        <f>Comerica!BL12+Fidelity!BK12+MS!BK12</f>
        <v>0</v>
      </c>
      <c r="BL21" s="5">
        <f>Comerica!BL12+Fidelity!BL12+MS!BL12</f>
        <v>0</v>
      </c>
      <c r="BM21" s="5">
        <f>Comerica!BM12+Fidelity!BM12+MS!BM12</f>
        <v>-679220.43</v>
      </c>
      <c r="BN21" s="5">
        <f>Comerica!BN12+Fidelity!BN12+MS!BN12</f>
        <v>0</v>
      </c>
      <c r="BO21" s="5">
        <f>Comerica!BO12+Fidelity!BO12+MS!BO12</f>
        <v>-753766.14</v>
      </c>
      <c r="BP21" s="5">
        <f>Comerica!BP12+Fidelity!BP12+MS!BP12</f>
        <v>-819361.6</v>
      </c>
      <c r="BQ21" s="5">
        <f>Comerica!BQ12+Fidelity!BQ12+MS!BQ12</f>
        <v>0</v>
      </c>
      <c r="BR21" s="5">
        <f>Comerica!BR12+Fidelity!BR12+MS!BR12</f>
        <v>0</v>
      </c>
      <c r="BS21" s="5">
        <f>Comerica!BS12+Fidelity!BS12+MS!BS12</f>
        <v>-805060.58</v>
      </c>
      <c r="BT21" s="5">
        <f>Comerica!BT12+Fidelity!BT12+MS!BT12</f>
        <v>0</v>
      </c>
      <c r="BU21" s="5">
        <f>Comerica!BU12+Fidelity!BU12+MS!BU12</f>
        <v>-830796.78</v>
      </c>
      <c r="BV21" s="5">
        <f>Comerica!BV12+Fidelity!BV12+MS!BV12</f>
        <v>0</v>
      </c>
      <c r="BW21" s="5">
        <f>Comerica!BX12+Fidelity!BW12+MS!BW12</f>
        <v>-860726.23</v>
      </c>
      <c r="BX21" s="5">
        <f>Comerica!BY12+Fidelity!BX12+MS!BX12</f>
        <v>0</v>
      </c>
      <c r="BY21" s="5">
        <f>Comerica!BY12+Fidelity!BY12+MS!BY12</f>
        <v>0</v>
      </c>
      <c r="BZ21" s="5">
        <f>Comerica!BZ12+Fidelity!BZ12+MS!BZ12</f>
        <v>-909539.2</v>
      </c>
      <c r="CA21" s="5">
        <f>Comerica!CA12+Fidelity!CA12+MS!CA12</f>
        <v>0</v>
      </c>
      <c r="CB21" s="5">
        <f>Comerica!CB12+Fidelity!CB12+MS!CB12</f>
        <v>-914860.25</v>
      </c>
      <c r="CC21" s="5">
        <f>Comerica!CC12+Fidelity!CC12+MS!CC12</f>
        <v>-928704.58</v>
      </c>
      <c r="CD21" s="5">
        <f>Comerica!CD12+Fidelity!CD12+MS!CD12</f>
        <v>0</v>
      </c>
      <c r="CE21" s="5">
        <f>Comerica!CE12+Fidelity!CE12+MS!CE12</f>
        <v>10339.61</v>
      </c>
      <c r="CF21" s="5">
        <f>Comerica!CF12+Fidelity!CF12+MS!CF12</f>
        <v>-915367.38</v>
      </c>
      <c r="CG21" s="5">
        <f>Comerica!CG12+Fidelity!CG12+MS!CG12</f>
        <v>0</v>
      </c>
      <c r="CH21" s="5">
        <f>Comerica!CH12+Fidelity!CH12+MS!CH12</f>
        <v>-895423.93</v>
      </c>
      <c r="CI21" s="5">
        <f>Comerica!CI12+Fidelity!CI12+MS!CI12</f>
        <v>0</v>
      </c>
      <c r="CJ21" s="5">
        <f>Comerica!CJ12+Fidelity!CJ12+MS!CJ12</f>
        <v>0</v>
      </c>
      <c r="CK21" s="5">
        <f>Comerica!CK12+Fidelity!CK12+MS!CK12</f>
        <v>-943435.71000000008</v>
      </c>
      <c r="CL21" s="5">
        <f>Comerica!CL12+Fidelity!CL12+MS!CL12</f>
        <v>-937119.98</v>
      </c>
      <c r="CM21" s="5">
        <f>Comerica!CM12+Fidelity!CM12+MS!CM12</f>
        <v>0</v>
      </c>
      <c r="CN21" s="5">
        <f>Comerica!CN12+Fidelity!CN12+MS!CN12</f>
        <v>0</v>
      </c>
      <c r="CO21" s="5">
        <f>Comerica!CO12+Fidelity!CO12+MS!CO12</f>
        <v>-926709.21</v>
      </c>
      <c r="CP21" s="5">
        <f>Comerica!CP12+Fidelity!CP12+MS!CP12</f>
        <v>0</v>
      </c>
      <c r="CQ21" s="5">
        <f>Comerica!CQ12+Fidelity!CQ12+MS!CQ12</f>
        <v>-944939.88</v>
      </c>
      <c r="CR21" s="5">
        <f>Comerica!CR12+Fidelity!CR12+MS!CR12</f>
        <v>0</v>
      </c>
      <c r="CS21" s="5">
        <f>Comerica!CS12+Fidelity!CS12+MS!CS12</f>
        <v>-958059.89</v>
      </c>
      <c r="CT21" s="5">
        <f>Comerica!CT12+Fidelity!CT12+MS!CT12</f>
        <v>0</v>
      </c>
      <c r="CU21" s="5">
        <f>Comerica!CU12+Fidelity!CU12+MS!CU12</f>
        <v>-975186.99</v>
      </c>
      <c r="CV21" s="5">
        <f>Comerica!CV12+Fidelity!CV12+MS!CV12</f>
        <v>0</v>
      </c>
      <c r="CW21" s="5">
        <f>Comerica!CW12+Fidelity!CW12+MS!CW12</f>
        <v>0</v>
      </c>
      <c r="CX21" s="5">
        <f>Comerica!CX12+Fidelity!CX12+MS!CX12</f>
        <v>-1018387.9600000001</v>
      </c>
      <c r="CY21" s="5">
        <f>Comerica!CY12+Fidelity!CY12+MS!CY12</f>
        <v>-1069317.18</v>
      </c>
      <c r="CZ21" s="5">
        <f>Comerica!CZ12+Fidelity!CZ12+MS!CZ12</f>
        <v>0</v>
      </c>
      <c r="DA21" s="5">
        <f>Comerica!DA12+Fidelity!DA12+MS!DA12</f>
        <v>0</v>
      </c>
      <c r="DB21" s="5">
        <f>Comerica!DB12+Fidelity!DB12+MS!DB12</f>
        <v>-1114017.78</v>
      </c>
      <c r="DC21" s="5">
        <f>Comerica!DC12+Fidelity!DC12+MS!DC12</f>
        <v>0</v>
      </c>
      <c r="DD21" s="5">
        <f>Comerica!DD12+Fidelity!DD12+MS!DD12</f>
        <v>0</v>
      </c>
      <c r="DE21" s="5">
        <f>Comerica!DE12+Fidelity!DE12+MS!DE12</f>
        <v>-1097561.08</v>
      </c>
      <c r="DF21" s="5">
        <f>Comerica!DF12+Fidelity!DF12+MS!DF12</f>
        <v>-1051565.6499999999</v>
      </c>
      <c r="DG21" s="5">
        <f>Comerica!DG12+Fidelity!DG12+MS!DG12</f>
        <v>0</v>
      </c>
      <c r="DH21" s="5">
        <f>Comerica!DH12+Fidelity!DH12+MS!DH12</f>
        <v>-1097326.49</v>
      </c>
      <c r="DI21" s="5">
        <f>Comerica!DI12+Fidelity!DI12+MS!DI12</f>
        <v>0</v>
      </c>
      <c r="DJ21" s="5">
        <f>Comerica!DJ12+Fidelity!DJ12+MS!DJ12</f>
        <v>-1092179.6000000001</v>
      </c>
      <c r="DK21" s="5">
        <f>Comerica!DK12+Fidelity!DK12+MS!DK12</f>
        <v>0</v>
      </c>
      <c r="DL21" s="5">
        <f>Comerica!DL12+Fidelity!DL12+MS!DL12</f>
        <v>-1076335.77</v>
      </c>
      <c r="DM21" s="5">
        <f>Comerica!DM12+Fidelity!DM12+MS!DM12</f>
        <v>0</v>
      </c>
      <c r="DN21" s="5">
        <f>Comerica!DN12+Fidelity!DN12+MS!DN12</f>
        <v>0</v>
      </c>
      <c r="DO21" s="5">
        <f>Comerica!DO12+Fidelity!DO12+MS!DO12</f>
        <v>-1172370.51</v>
      </c>
      <c r="DP21" s="5">
        <f>Comerica!DP12+Fidelity!DP12+MS!DP12</f>
        <v>0</v>
      </c>
      <c r="DQ21" s="5">
        <f>Comerica!DQ12+Fidelity!DQ12+MS!DQ12</f>
        <v>-1206333.3700000001</v>
      </c>
      <c r="DR21" s="5">
        <f>Comerica!DR12+Fidelity!DR12+MS!DR12</f>
        <v>0</v>
      </c>
      <c r="DS21" s="5">
        <f>Comerica!DS12+Fidelity!DS12+MS!DS12</f>
        <v>-1203768.96</v>
      </c>
      <c r="DT21" s="5">
        <f>Comerica!DT12+Fidelity!DT12+MS!DT12</f>
        <v>0</v>
      </c>
      <c r="DU21" s="5">
        <f>Comerica!DU12+Fidelity!DU12+MS!DU12</f>
        <v>-1232571.6100000001</v>
      </c>
      <c r="DV21" s="5">
        <f>Comerica!DV12+Fidelity!DV12+MS!DV12</f>
        <v>0</v>
      </c>
      <c r="DW21" s="5">
        <f>Comerica!DW12+Fidelity!DW12+MS!DW12</f>
        <v>0</v>
      </c>
      <c r="DX21" s="5">
        <f>Comerica!DX12+Fidelity!DX12+MS!DX12</f>
        <v>-1227975.5</v>
      </c>
      <c r="DY21" s="5">
        <f>Comerica!DY12+Fidelity!DY12+MS!DY12</f>
        <v>-1253103.9099999999</v>
      </c>
      <c r="DZ21" s="5">
        <f>Comerica!DZ12+Fidelity!DZ12+MS!DZ12</f>
        <v>0</v>
      </c>
      <c r="EA21" s="5">
        <f>Comerica!EA12+Fidelity!EA12+MS!EA12</f>
        <v>0</v>
      </c>
      <c r="EB21" s="5">
        <f>Comerica!EB12+Fidelity!EB12+MS!EB12</f>
        <v>0</v>
      </c>
      <c r="EC21" s="5">
        <f>Comerica!EC12+Fidelity!EC12+MS!EC12</f>
        <v>-1373796.67</v>
      </c>
      <c r="ED21" s="5">
        <f>Comerica!ED12+Fidelity!ED12+MS!ED12</f>
        <v>0</v>
      </c>
      <c r="EE21" s="5">
        <f>Comerica!EE12+Fidelity!EE12+MS!EE12</f>
        <v>-1232997.8</v>
      </c>
      <c r="EF21" s="5">
        <f>Comerica!EF12+Fidelity!EF12+MS!EF12</f>
        <v>0</v>
      </c>
      <c r="EG21" s="5">
        <f>Comerica!EG12+Fidelity!EG12+MS!EG12</f>
        <v>-1293577.58</v>
      </c>
      <c r="EH21" s="5">
        <f>Comerica!EH12+Fidelity!EH12+MS!EH12</f>
        <v>0</v>
      </c>
      <c r="EI21" s="5">
        <f>Comerica!EI12+Fidelity!EI12+MS!EI12</f>
        <v>-1420205.77</v>
      </c>
      <c r="EJ21" s="5">
        <f>Comerica!EJ12+Fidelity!EJ12+MS!EJ12</f>
        <v>0</v>
      </c>
      <c r="EK21" s="5">
        <f>Comerica!EK12+Fidelity!EK12+MS!EK12</f>
        <v>-1375934.14</v>
      </c>
      <c r="EL21" s="5">
        <f>Comerica!EL12+Fidelity!EL12+MS!EL12</f>
        <v>0</v>
      </c>
      <c r="EM21" s="5">
        <f>Comerica!EM12+Fidelity!EM12+MS!EM12</f>
        <v>-1304277.44</v>
      </c>
      <c r="EN21" s="5">
        <f>Comerica!EN12+Fidelity!EN12+MS!EN12</f>
        <v>0</v>
      </c>
      <c r="EO21" s="5">
        <f>Comerica!EO12+Fidelity!EO12+MS!EO12</f>
        <v>0</v>
      </c>
      <c r="EP21" s="5">
        <f>Comerica!EP12+Fidelity!EP12+MS!EP12</f>
        <v>-1305902.3600000001</v>
      </c>
      <c r="EQ21" s="5">
        <f>Comerica!EQ12+Fidelity!EQ12+MS!EQ12</f>
        <v>0</v>
      </c>
      <c r="ER21" s="5">
        <f>Comerica!ER12+Fidelity!ER12+MS!ER12</f>
        <v>-1260560.52</v>
      </c>
      <c r="ES21" s="5">
        <f>Comerica!ES12+Fidelity!ES12+MS!ES12</f>
        <v>0</v>
      </c>
      <c r="ET21" s="5">
        <f>Comerica!ET12+Fidelity!ET12+MS!ET12</f>
        <v>-1299503.0900000001</v>
      </c>
      <c r="EU21" s="5">
        <f>Comerica!EU12+Fidelity!EU12+MS!EU12</f>
        <v>0</v>
      </c>
      <c r="EV21" s="5">
        <f>Comerica!EV12+Fidelity!EV12+MS!EV12</f>
        <v>0</v>
      </c>
      <c r="EW21" s="5">
        <f>Comerica!EW12+Fidelity!EW12+MS!EW12</f>
        <v>-1327113.29</v>
      </c>
      <c r="EX21" s="5">
        <f>Comerica!EX12+Fidelity!EX12+MS!EX12</f>
        <v>0</v>
      </c>
      <c r="EY21" s="5">
        <f>Comerica!EY12+Fidelity!EY12+MS!EY12</f>
        <v>-1267477.47</v>
      </c>
      <c r="EZ21" s="5">
        <f>Comerica!EZ12+Fidelity!EZ12+MS!EZ12</f>
        <v>0</v>
      </c>
      <c r="FA21" s="5">
        <f>Comerica!FA12+Fidelity!FA12+MS!FA12</f>
        <v>-1310160.56</v>
      </c>
      <c r="FB21" s="5">
        <f>Comerica!FB12+Fidelity!FB12+MS!FB12</f>
        <v>0</v>
      </c>
      <c r="FC21" s="5">
        <f>Comerica!FC12+Fidelity!FC12+MS!FC12</f>
        <v>-1408581.79</v>
      </c>
      <c r="FD21" s="5">
        <f>Comerica!FD12+Fidelity!FD12+MS!FD12</f>
        <v>0</v>
      </c>
      <c r="FE21" s="5">
        <f>Comerica!FE12+Fidelity!FE12+MS!FE12</f>
        <v>-1353959.41</v>
      </c>
      <c r="FF21" s="5">
        <f>Comerica!FF12+Fidelity!FF12+MS!FF12</f>
        <v>0</v>
      </c>
      <c r="FG21" s="5">
        <f>Comerica!FG12+Fidelity!FG12+MS!FG12</f>
        <v>0</v>
      </c>
      <c r="FH21" s="5">
        <f>Comerica!FH12+Fidelity!FH12+MS!FH12</f>
        <v>-1439301</v>
      </c>
      <c r="FI21" s="5">
        <f>Comerica!FI12+Fidelity!FI12+MS!FI12</f>
        <v>0</v>
      </c>
      <c r="FJ21" s="5">
        <f>Comerica!FJ12+Fidelity!FJ12+MS!FJ12</f>
        <v>-1368183.3199999998</v>
      </c>
      <c r="FK21" s="5">
        <f>Comerica!FK12+Fidelity!FK12+MS!FK12</f>
        <v>0</v>
      </c>
      <c r="FL21" s="5">
        <f>Comerica!FL12+Fidelity!FL12+MS!FL12</f>
        <v>-1439479.3</v>
      </c>
      <c r="FM21" s="5">
        <f>Comerica!FM12+Fidelity!FM12+MS!FM12</f>
        <v>0</v>
      </c>
      <c r="FN21" s="5">
        <f>Comerica!FN12+Fidelity!FN12+MS!FN12</f>
        <v>-1633609.1</v>
      </c>
      <c r="FO21" s="5">
        <f>Comerica!FO12+Fidelity!FO12+MS!FO12</f>
        <v>0</v>
      </c>
      <c r="FP21" s="5">
        <f>Comerica!FP12+Fidelity!FP12+MS!FP12</f>
        <v>-1643252.36</v>
      </c>
      <c r="FQ21" s="5">
        <f>Comerica!FQ12+Fidelity!FQ12+MS!FQ12</f>
        <v>0</v>
      </c>
      <c r="FR21" s="5">
        <f>Comerica!FR12+Fidelity!FR12+MS!FR12</f>
        <v>-1654602.3800000001</v>
      </c>
      <c r="FS21" s="5">
        <f>Comerica!FS12+Fidelity!FS12+MS!FS12</f>
        <v>0</v>
      </c>
      <c r="FT21" s="5">
        <f>Comerica!FT12+Fidelity!FT12+MS!FT12</f>
        <v>-1814138.56</v>
      </c>
      <c r="FU21" s="5">
        <f>Comerica!FU12+Fidelity!FU12+MS!FU12</f>
        <v>-1790226.29</v>
      </c>
      <c r="FV21" s="5">
        <f>Comerica!FV12+Fidelity!FV12+MS!FV12</f>
        <v>0</v>
      </c>
      <c r="FW21" s="5">
        <f>Comerica!FW12+Fidelity!FW12+MS!FW12</f>
        <v>0</v>
      </c>
      <c r="FX21" s="5">
        <f>Comerica!FX12+Fidelity!FX12+MS!FX12</f>
        <v>0</v>
      </c>
      <c r="FY21" s="5">
        <f>Comerica!FY12+Fidelity!FY12+MS!FY12</f>
        <v>-1868296.03</v>
      </c>
      <c r="FZ21" s="5">
        <f>Comerica!FZ12+Fidelity!FZ12+MS!FZ12</f>
        <v>-1913211.24</v>
      </c>
      <c r="GA21" s="5">
        <f>Comerica!GA12+Fidelity!GA12+MS!GA12</f>
        <v>0</v>
      </c>
      <c r="GB21" s="5">
        <f>Comerica!GB12+Fidelity!GB12+MS!GB12</f>
        <v>0</v>
      </c>
      <c r="GC21" s="5">
        <f>Comerica!GC12+Fidelity!GC12+MS!GC12</f>
        <v>-2155376.81</v>
      </c>
      <c r="GD21" s="5">
        <f>Comerica!GD12+Fidelity!GD12+MS!GD12</f>
        <v>-1943244.1</v>
      </c>
      <c r="GE21" s="5">
        <f>Comerica!GE12+Fidelity!GE12+MS!GE12</f>
        <v>0</v>
      </c>
      <c r="GF21" s="5">
        <f>Comerica!GF12+Fidelity!GF12+MS!GF12</f>
        <v>0</v>
      </c>
      <c r="GG21" s="5">
        <f>Comerica!GG12+Fidelity!GG12+MS!GG12</f>
        <v>-2100998</v>
      </c>
      <c r="GH21" s="5">
        <f>Comerica!GH12+Fidelity!GH12+MS!GH12</f>
        <v>-2257609.65</v>
      </c>
      <c r="GI21" s="5">
        <f>Comerica!GI12+Fidelity!GI12+MS!GI12</f>
        <v>0</v>
      </c>
      <c r="GJ21" s="5">
        <f>Comerica!GJ12+Fidelity!GJ12+MS!GJ12</f>
        <v>0</v>
      </c>
      <c r="GK21" s="5">
        <f>Comerica!GK12+Fidelity!GK12+MS!GK12</f>
        <v>0</v>
      </c>
      <c r="GL21" s="5">
        <f>Comerica!GL12+Fidelity!GL12+MS!GL12</f>
        <v>-2014325.55</v>
      </c>
      <c r="GM21" s="5">
        <f>Comerica!GM12+Fidelity!GM12+MS!GM12</f>
        <v>-2159073.92</v>
      </c>
      <c r="GN21" s="5">
        <f>Comerica!GN12+Fidelity!GN12+MS!GN12</f>
        <v>0</v>
      </c>
      <c r="GO21" s="5">
        <f>Comerica!GO12+Fidelity!GO12+MS!GO12</f>
        <v>0</v>
      </c>
      <c r="GP21" s="5">
        <f>Comerica!GP12+Fidelity!GP12+MS!GP12</f>
        <v>-2209415.13</v>
      </c>
      <c r="GQ21" s="5">
        <f>Comerica!GQ12+Fidelity!GQ12+MS!GQ12</f>
        <v>-2313507.0499999998</v>
      </c>
      <c r="GR21" s="5">
        <f>Comerica!GR12+Fidelity!GR12+MS!GR12</f>
        <v>0</v>
      </c>
      <c r="GS21" s="5">
        <f>Comerica!GS12+Fidelity!GS12+MS!GS12+'Wells Fargo'!B12</f>
        <v>-2325240.5299999998</v>
      </c>
      <c r="GT21" s="5">
        <f>Comerica!GT12+Fidelity!GT12+MS!GT12+'Wells Fargo'!C12</f>
        <v>0</v>
      </c>
      <c r="GU21" s="5">
        <f>Comerica!GU12+Fidelity!GU12+MS!GU12+'Wells Fargo'!D12</f>
        <v>-80029.5</v>
      </c>
      <c r="GV21" s="5">
        <f>Comerica!GV12+Fidelity!GV12+MS!GV12+'Wells Fargo'!E12</f>
        <v>-2132115</v>
      </c>
      <c r="GW21" s="5">
        <f>Comerica!GW12+Fidelity!GW12+MS!GW12+'Wells Fargo'!F12</f>
        <v>0</v>
      </c>
      <c r="GX21" s="5">
        <f>Comerica!GX12+Fidelity!GX12+MS!GX12+'Wells Fargo'!G12</f>
        <v>0</v>
      </c>
      <c r="GY21" s="5">
        <f>Comerica!GY12+Fidelity!GY12+MS!GY12+'Wells Fargo'!H12</f>
        <v>-2322464.6100000003</v>
      </c>
      <c r="GZ21" s="5">
        <f>Comerica!GZ12+Fidelity!GZ12+MS!GZ12+'Wells Fargo'!I12</f>
        <v>0</v>
      </c>
      <c r="HA21" s="5">
        <f>Comerica!HA12+Fidelity!HA12+MS!HA12+'Wells Fargo'!J12</f>
        <v>-2226425.94</v>
      </c>
      <c r="HB21" s="5">
        <f>Comerica!HB12+Fidelity!HB12+MS!HB12+'Wells Fargo'!K12</f>
        <v>0</v>
      </c>
      <c r="HC21" s="5">
        <f>Comerica!HC12+Fidelity!HC12+MS!HC12+'Wells Fargo'!L12</f>
        <v>-2412517.15</v>
      </c>
      <c r="HD21" s="5">
        <f>Comerica!HD12+Fidelity!HD12+MS!HD12+'Wells Fargo'!M12</f>
        <v>-2239160.83</v>
      </c>
      <c r="HE21" s="5">
        <f>Comerica!HE12+Fidelity!HE12+MS!HE12+'Wells Fargo'!N12</f>
        <v>0</v>
      </c>
      <c r="HF21" s="5">
        <f>Comerica!HF12+Fidelity!HF12+MS!HF12+'Wells Fargo'!O12</f>
        <v>0</v>
      </c>
      <c r="HG21" s="5">
        <f>Comerica!HG12+Fidelity!HG12+MS!HG12+'Wells Fargo'!P12</f>
        <v>-2960028.32</v>
      </c>
      <c r="HH21" s="5">
        <f>Comerica!HH12+Fidelity!HH12+MS!HH12+'Wells Fargo'!Q12</f>
        <v>0</v>
      </c>
      <c r="HI21" s="5">
        <f>Comerica!HI12+Fidelity!HI12+MS!HI12+'Wells Fargo'!R12</f>
        <v>0</v>
      </c>
      <c r="HJ21" s="5">
        <f>Comerica!HJ12+Fidelity!HJ12+MS!HJ12+'Wells Fargo'!S12</f>
        <v>-2920427.72</v>
      </c>
      <c r="HK21" s="5">
        <f>Comerica!HK12+Fidelity!HK12+MS!HK12+'Wells Fargo'!T12</f>
        <v>0</v>
      </c>
      <c r="HL21" s="5">
        <f>Comerica!HL12+Fidelity!HL12+MS!HL12+'Wells Fargo'!U12</f>
        <v>-2538013.08</v>
      </c>
      <c r="HM21" s="5">
        <f>Comerica!HM12+Fidelity!HM12+MS!HM12+'Wells Fargo'!V12</f>
        <v>0</v>
      </c>
      <c r="HN21" s="5">
        <f>Comerica!HN12+Fidelity!HN12+MS!HN12+'Wells Fargo'!W12</f>
        <v>-2323917.4500000002</v>
      </c>
      <c r="HO21" s="5">
        <f>Comerica!HO12+Fidelity!HO12+MS!HO12+'Wells Fargo'!X12</f>
        <v>0</v>
      </c>
      <c r="HP21" s="5">
        <f>Comerica!HP12+Fidelity!HP12+MS!HP12+'Wells Fargo'!AA12</f>
        <v>-2388697.7400000002</v>
      </c>
      <c r="HQ21" s="5">
        <f>Comerica!HQ12+Fidelity!HQ12+MS!HQ12+'Wells Fargo'!Z12</f>
        <v>0</v>
      </c>
      <c r="HR21" s="5">
        <f>Comerica!HR12+Fidelity!HR12+MS!HR12+'Wells Fargo'!AA12</f>
        <v>-2388697.7400000002</v>
      </c>
      <c r="HS21" s="5">
        <f>Comerica!HS12+Fidelity!HS12+MS!HS12+'Wells Fargo'!AB12</f>
        <v>0</v>
      </c>
      <c r="HT21" s="5">
        <f>Comerica!HT12+Fidelity!HT12+MS!HT12+'Wells Fargo'!AC12</f>
        <v>-2406937.9700000002</v>
      </c>
      <c r="HU21" s="5">
        <f>Comerica!HU12+Fidelity!HU12+MS!HU12+'Wells Fargo'!AD12</f>
        <v>0</v>
      </c>
      <c r="HV21" s="5">
        <f>Comerica!HV12+Fidelity!HV12+MS!HV12+'Wells Fargo'!AE12</f>
        <v>-2494075.9300000002</v>
      </c>
      <c r="HW21" s="5">
        <f>Comerica!HW12+Fidelity!HW12+MS!HW12+'Wells Fargo'!AF12</f>
        <v>0</v>
      </c>
      <c r="HX21" s="5">
        <f>Comerica!HX12+Fidelity!HX12+MS!HX12+'Wells Fargo'!AG12</f>
        <v>-2592926.33</v>
      </c>
      <c r="HY21" s="5">
        <f>Comerica!HY12+Fidelity!HY12+MS!HY12+'Wells Fargo'!AH12</f>
        <v>0</v>
      </c>
      <c r="HZ21" s="5">
        <f>Comerica!HZ12+Fidelity!HZ12+MS!HZ12+'Wells Fargo'!AI12</f>
        <v>0</v>
      </c>
      <c r="IA21" s="5">
        <f>Comerica!IA12+Fidelity!IA12+MS!IA12+'Wells Fargo'!AJ12</f>
        <v>-2564279.21</v>
      </c>
      <c r="IB21" s="5">
        <f>Comerica!IB12+Fidelity!IB12+MS!IB12+'Wells Fargo'!AK12</f>
        <v>0</v>
      </c>
      <c r="IC21" s="5">
        <f>Comerica!IC12+Fidelity!IC12+MS!IC12+'Wells Fargo'!AL12</f>
        <v>-2636198.9500000002</v>
      </c>
      <c r="ID21" s="5">
        <f>Comerica!ID12+Fidelity!ID12+MS!ID12+'Wells Fargo'!AM12</f>
        <v>0</v>
      </c>
      <c r="IE21" s="5">
        <f>Comerica!IE12+Fidelity!IE12+MS!IE12+'Wells Fargo'!AN12</f>
        <v>-2683506.9</v>
      </c>
      <c r="IF21" s="5">
        <f>Comerica!IF12+Fidelity!IF12+MS!IF12+'Wells Fargo'!AO12</f>
        <v>0</v>
      </c>
      <c r="IG21" s="5">
        <f>Comerica!IG12+Fidelity!IG12+MS!IG12+'Wells Fargo'!AP12</f>
        <v>0</v>
      </c>
      <c r="IH21" s="5">
        <f>Comerica!IH12+Fidelity!IH12+MS!IH12+'Wells Fargo'!AQ12</f>
        <v>-2966487.9399999995</v>
      </c>
      <c r="II21" s="5">
        <f>Comerica!II12+Fidelity!II12+MS!II12+'Wells Fargo'!AR12</f>
        <v>0</v>
      </c>
      <c r="IJ21" s="5">
        <f>Comerica!IJ12+Fidelity!IJ12+MS!IJ12+'Wells Fargo'!AS12</f>
        <v>-2717338.42</v>
      </c>
      <c r="IK21" s="5">
        <f>Comerica!IK12+Fidelity!IK12+MS!IK12+'Wells Fargo'!AT12</f>
        <v>0</v>
      </c>
      <c r="IL21" s="5">
        <f>Comerica!IL12+Fidelity!IL12+MS!IL12+'Wells Fargo'!AU12</f>
        <v>-2943745.28</v>
      </c>
      <c r="IM21" s="5">
        <f>Comerica!IM12+Fidelity!IM12+MS!IM12+'Wells Fargo'!AV12</f>
        <v>0</v>
      </c>
      <c r="IN21" s="5">
        <f>Comerica!IN12+Fidelity!IN12+MS!IN12+'Wells Fargo'!AW12</f>
        <v>-2812358.52</v>
      </c>
      <c r="IO21" s="5">
        <f>Comerica!IO12+Fidelity!IO12+MS!IO12+'Wells Fargo'!AX12</f>
        <v>0</v>
      </c>
      <c r="IP21" s="5">
        <f>Comerica!IP12+Fidelity!IP12+MS!IP12+'Wells Fargo'!AY12</f>
        <v>-2839693.46</v>
      </c>
      <c r="IQ21" s="5">
        <f>Comerica!IQ12+Fidelity!IQ12+MS!IQ12+'Wells Fargo'!AZ12</f>
        <v>0</v>
      </c>
      <c r="IR21" s="5">
        <f>Comerica!IR12+Fidelity!IR12+MS!IR12+'Wells Fargo'!BA12</f>
        <v>-2832860.23</v>
      </c>
      <c r="IS21" s="5">
        <f>Comerica!IS12+Fidelity!IS12+MS!IS12+'Wells Fargo'!BB12</f>
        <v>0</v>
      </c>
      <c r="IT21" s="5">
        <f>Comerica!IT12+Fidelity!IT12+MS!IT12+'Wells Fargo'!BC12</f>
        <v>0</v>
      </c>
      <c r="IU21" s="5">
        <f>Comerica!IU12+Fidelity!IU12+MS!IU12+'Wells Fargo'!BD12</f>
        <v>-2887501.83</v>
      </c>
      <c r="IV21" s="5">
        <f>Comerica!IV12+Fidelity!IV12+MS!IV12+'Wells Fargo'!BE12</f>
        <v>0</v>
      </c>
      <c r="IW21" s="5">
        <f>Comerica!IW12+Fidelity!IW12+MS!IW12+'Wells Fargo'!BF12</f>
        <v>-2827811.84</v>
      </c>
      <c r="IX21" s="5">
        <f>Comerica!IX12+Fidelity!IX12+MS!IX12+'Wells Fargo'!BG12</f>
        <v>0</v>
      </c>
      <c r="IY21" s="5">
        <f>Comerica!IY12+Fidelity!IY12+MS!IY12+'Wells Fargo'!BH12</f>
        <v>-2995832.85</v>
      </c>
      <c r="IZ21" s="5">
        <f>Comerica!IZ12+Fidelity!IZ12+MS!IZ12+'Wells Fargo'!BI12</f>
        <v>0</v>
      </c>
      <c r="JA21" s="5">
        <f>Comerica!JA12+Fidelity!JA12+MS!JA12+'Wells Fargo'!BJ12</f>
        <v>-2801801.11</v>
      </c>
      <c r="JB21" s="5">
        <f>Comerica!JB12+Fidelity!JB12+MS!JB12+'Wells Fargo'!BK12</f>
        <v>0</v>
      </c>
      <c r="JC21" s="5">
        <f>Comerica!JC12+Fidelity!JC12+MS!JC12+'Wells Fargo'!BL12</f>
        <v>-3071560.44</v>
      </c>
      <c r="JD21" s="5">
        <f>Comerica!JD12+Fidelity!JD12+MS!JD12+'Wells Fargo'!BM12</f>
        <v>0</v>
      </c>
      <c r="JE21" s="5">
        <f>Comerica!JE12+Fidelity!JE12+MS!JE12+'Wells Fargo'!BN12</f>
        <v>-3099614.15</v>
      </c>
      <c r="JF21" s="5">
        <f>Comerica!JF12+Fidelity!JF12+MS!JF12+'Wells Fargo'!BO12</f>
        <v>-63919.91</v>
      </c>
      <c r="JG21" s="5">
        <f>Comerica!JG12+Fidelity!JG12+MS!JG12+'Wells Fargo'!BP12</f>
        <v>0</v>
      </c>
      <c r="JH21" s="5">
        <f>Comerica!JH12+Fidelity!JH12+MS!JH12+'Wells Fargo'!BQ12</f>
        <v>-2913289</v>
      </c>
      <c r="JI21" s="5">
        <f>Comerica!JI12+Fidelity!JI12+MS!JI12+'Wells Fargo'!BR12</f>
        <v>0</v>
      </c>
      <c r="JJ21" s="14">
        <f>Comerica!JJ12+Fidelity!JJ12+MS!JJ12+'Wells Fargo'!BS12</f>
        <v>-3114965.06</v>
      </c>
      <c r="JK21" s="5">
        <f>Comerica!JK12+Fidelity!JK12+MS!JK12+'Wells Fargo'!BT12</f>
        <v>0</v>
      </c>
      <c r="JL21" s="5">
        <f>Comerica!JL12+Fidelity!JL12+MS!JL12+'Wells Fargo'!BU12</f>
        <v>-3385272.91</v>
      </c>
      <c r="JM21" s="5">
        <f>Comerica!JM12+Fidelity!JM12+MS!JM12+'Wells Fargo'!BV12</f>
        <v>0</v>
      </c>
      <c r="JN21" s="5">
        <f>Comerica!JN12+Fidelity!JN12+MS!JN12+'Wells Fargo'!BW12</f>
        <v>-3242258.12</v>
      </c>
      <c r="JO21" s="5">
        <f>Comerica!JO12+Fidelity!JO12+MS!JO12+'Wells Fargo'!BX12</f>
        <v>0</v>
      </c>
      <c r="JP21" s="5">
        <f>Comerica!JP12+Fidelity!JP12+MS!JP12+'Wells Fargo'!BY12</f>
        <v>-3654971.47</v>
      </c>
      <c r="JQ21" s="5">
        <f>Comerica!JQ12+Fidelity!JQ12+MS!JQ12+'Wells Fargo'!BZ12</f>
        <v>0</v>
      </c>
      <c r="JR21" s="5">
        <f>Comerica!JR12+Fidelity!JR12+MS!JR12+'Wells Fargo'!CA12</f>
        <v>-3602422.71</v>
      </c>
      <c r="JS21" s="5">
        <f>Comerica!JS12+Fidelity!JS12+MS!JS12+'Wells Fargo'!CB12</f>
        <v>0</v>
      </c>
      <c r="JT21" s="5">
        <f>Comerica!JT12+Fidelity!JT12+MS!JT12+'Wells Fargo'!CC12</f>
        <v>0</v>
      </c>
      <c r="JU21" s="5">
        <f>Comerica!JU12+Fidelity!JU12+MS!JU12+'Wells Fargo'!CD12</f>
        <v>-3219646.01</v>
      </c>
      <c r="JV21" s="5">
        <f>Comerica!JV12+Fidelity!JV12+MS!JV12+'Wells Fargo'!CE12</f>
        <v>0</v>
      </c>
      <c r="JW21" s="5">
        <f>Comerica!JW12+Fidelity!JW12+MS!JW12+'Wells Fargo'!CF12</f>
        <v>-3487080.63</v>
      </c>
      <c r="JX21" s="5"/>
      <c r="JY21" s="5">
        <f>Comerica!JY12+Fidelity!JY12+MS!JY12+'Wells Fargo'!CH12</f>
        <v>-3417633.08</v>
      </c>
      <c r="JZ21" s="5">
        <f>Comerica!JZ12+Fidelity!JZ12+MS!JZ12+'Wells Fargo'!CI12</f>
        <v>0</v>
      </c>
      <c r="KA21" s="5">
        <f>Comerica!KA12+Fidelity!KA12+MS!KA12+'Wells Fargo'!CJ12</f>
        <v>-3417633.08</v>
      </c>
      <c r="KB21" s="5">
        <f>Comerica!KB12+Fidelity!KB12+MS!KB12+'Wells Fargo'!CK12</f>
        <v>0</v>
      </c>
      <c r="KC21" s="5">
        <f>Comerica!KC12+Fidelity!KC12+MS!KC12+'Wells Fargo'!CL12</f>
        <v>0</v>
      </c>
      <c r="KD21" s="5">
        <f>Comerica!KD12+Fidelity!KD12+MS!KD12+'Wells Fargo'!CM12</f>
        <v>0</v>
      </c>
      <c r="KE21" s="5">
        <f>Comerica!KE12+Fidelity!KE12+MS!KE12+'Wells Fargo'!CN12</f>
        <v>0</v>
      </c>
      <c r="KF21" s="5">
        <f>Comerica!KF12+Fidelity!KF12+MS!KF12+'Wells Fargo'!CO12</f>
        <v>0</v>
      </c>
      <c r="KG21" s="5">
        <f>Comerica!KG12+Fidelity!KG12+MS!KG12+'Wells Fargo'!CP12</f>
        <v>0</v>
      </c>
      <c r="KH21" s="5">
        <f>Comerica!KH12+Fidelity!KH12+MS!KH12+'Wells Fargo'!CQ12</f>
        <v>0</v>
      </c>
      <c r="KI21" s="5">
        <f>Comerica!KI12+Fidelity!KI12+MS!KI12+'Wells Fargo'!CR12</f>
        <v>0</v>
      </c>
      <c r="KJ21" s="5">
        <f>Comerica!KJ12+Fidelity!KJ12+MS!KJ12+'Wells Fargo'!CS12</f>
        <v>0</v>
      </c>
      <c r="KK21" s="5">
        <f>Comerica!KK12+Fidelity!KK12+MS!KK12+'Wells Fargo'!CT12</f>
        <v>0</v>
      </c>
      <c r="KL21" s="5">
        <f>Comerica!KL12+Fidelity!KL12+MS!KL12+'Wells Fargo'!CU12</f>
        <v>0</v>
      </c>
      <c r="KM21" s="5">
        <f>Comerica!KM12+Fidelity!KM12+MS!KM12+'Wells Fargo'!CV12</f>
        <v>0</v>
      </c>
      <c r="KN21" s="5">
        <f>Comerica!KN12+Fidelity!KN12+MS!KN12+'Wells Fargo'!CW12</f>
        <v>0</v>
      </c>
      <c r="KO21" s="5">
        <f>Comerica!KO12+Fidelity!KO12+MS!KO12+'Wells Fargo'!CX12</f>
        <v>0</v>
      </c>
      <c r="KP21" s="5">
        <f>Comerica!KP12+Fidelity!KP12+MS!KP12+'Wells Fargo'!CY12</f>
        <v>0</v>
      </c>
      <c r="KQ21" s="5">
        <f>Comerica!KQ12+Fidelity!KQ12+MS!KQ12+'Wells Fargo'!CZ12</f>
        <v>0</v>
      </c>
      <c r="KR21" s="5">
        <f>Comerica!KR12+Fidelity!KR12+MS!KR12+'Wells Fargo'!DA12</f>
        <v>0</v>
      </c>
      <c r="KS21" s="5">
        <f>Comerica!KS12+Fidelity!KS12+MS!KS12+'Wells Fargo'!DB12</f>
        <v>0</v>
      </c>
      <c r="KT21" s="5">
        <f>Comerica!KT12+Fidelity!KT12+MS!KT12+'Wells Fargo'!DC12</f>
        <v>0</v>
      </c>
      <c r="KU21" s="5">
        <f>Comerica!KU12+Fidelity!KU12+MS!KU12+'Wells Fargo'!DD12</f>
        <v>0</v>
      </c>
      <c r="KV21" s="5">
        <f>Comerica!KV12+Fidelity!KV12+MS!KV12+'Wells Fargo'!DE12</f>
        <v>0</v>
      </c>
      <c r="KW21" s="5">
        <f>Comerica!KW12+Fidelity!KW12+MS!KW12+'Wells Fargo'!DF12</f>
        <v>0</v>
      </c>
      <c r="KX21" s="5">
        <f>Comerica!KX12+Fidelity!KX12+MS!KX12+'Wells Fargo'!DG12</f>
        <v>0</v>
      </c>
      <c r="KY21" s="5">
        <f>Comerica!KY12+Fidelity!KY12+MS!KY12+'Wells Fargo'!DH12</f>
        <v>0</v>
      </c>
      <c r="KZ21" s="5">
        <f>Comerica!KZ12+Fidelity!KZ12+MS!KZ12+'Wells Fargo'!DI12</f>
        <v>0</v>
      </c>
    </row>
    <row r="22" spans="1:313" x14ac:dyDescent="0.25">
      <c r="A22" s="12" t="s">
        <v>15</v>
      </c>
      <c r="B22" s="5">
        <f>Comerica!B13+Fidelity!B13+MS!B13</f>
        <v>0</v>
      </c>
      <c r="C22" s="5">
        <f>Comerica!C13+Fidelity!C13+MS!C13</f>
        <v>0</v>
      </c>
      <c r="D22" s="5">
        <f>Comerica!D13+Fidelity!D13+MS!D13</f>
        <v>0</v>
      </c>
      <c r="E22" s="5">
        <f>Comerica!E13+Fidelity!E13+MS!E13</f>
        <v>0</v>
      </c>
      <c r="F22" s="5">
        <f>Comerica!F13+Fidelity!F13+MS!F13</f>
        <v>-4280.49</v>
      </c>
      <c r="G22" s="5">
        <f>Comerica!G13+Fidelity!G13+MS!G13</f>
        <v>0</v>
      </c>
      <c r="H22" s="5">
        <f>Comerica!H13+Fidelity!H13+MS!H13</f>
        <v>0</v>
      </c>
      <c r="I22" s="5">
        <f>Comerica!I13+Fidelity!I13+MS!I13</f>
        <v>0</v>
      </c>
      <c r="J22" s="5">
        <f>Comerica!J13+Fidelity!J13+MS!J13</f>
        <v>-16022.15</v>
      </c>
      <c r="K22" s="5">
        <f>Comerica!K13+Fidelity!K13+MS!K13</f>
        <v>0</v>
      </c>
      <c r="L22" s="5">
        <f>Comerica!L13+Fidelity!L13+MS!L13</f>
        <v>0</v>
      </c>
      <c r="M22" s="5">
        <f>Comerica!M13+Fidelity!M13+MS!M13</f>
        <v>0</v>
      </c>
      <c r="N22" s="5">
        <f>Comerica!N13+Fidelity!N13+MS!N13</f>
        <v>-24593.98</v>
      </c>
      <c r="O22" s="5">
        <f>Comerica!O13+Fidelity!O13+MS!O13</f>
        <v>0</v>
      </c>
      <c r="P22" s="5">
        <f>Comerica!P13+Fidelity!P13+MS!P13</f>
        <v>0</v>
      </c>
      <c r="Q22" s="5">
        <f>Comerica!Q13+Fidelity!Q13+MS!Q13</f>
        <v>0</v>
      </c>
      <c r="R22" s="5">
        <f>Comerica!R13+Fidelity!R13+MS!R13</f>
        <v>-7541.61</v>
      </c>
      <c r="S22" s="5">
        <f>Comerica!S13+Fidelity!S13+MS!S13</f>
        <v>-256728.78</v>
      </c>
      <c r="T22" s="5">
        <f>Comerica!T13+Fidelity!T13+MS!T13</f>
        <v>0</v>
      </c>
      <c r="U22" s="5">
        <f>Comerica!U13+Fidelity!U13+MS!U13</f>
        <v>0</v>
      </c>
      <c r="V22" s="5">
        <f>Comerica!V13+Fidelity!V13+MS!V13</f>
        <v>0</v>
      </c>
      <c r="W22" s="5">
        <f>Comerica!W13+Fidelity!W13+MS!W13</f>
        <v>-3868.8500000000004</v>
      </c>
      <c r="X22" s="5">
        <f>Comerica!X13+Fidelity!X13+MS!X13</f>
        <v>0</v>
      </c>
      <c r="Y22" s="5">
        <f>Comerica!Y13+Fidelity!Y13+MS!Y13</f>
        <v>0</v>
      </c>
      <c r="Z22" s="5">
        <f>Comerica!Z13+Fidelity!Z13+MS!Z13</f>
        <v>0</v>
      </c>
      <c r="AA22" s="5">
        <f>Comerica!AA13+Fidelity!AA13+MS!AA13</f>
        <v>-3851.91</v>
      </c>
      <c r="AB22" s="5">
        <f>Comerica!AB13+Fidelity!AB13+MS!AB13</f>
        <v>0</v>
      </c>
      <c r="AC22" s="5">
        <f>Comerica!AC13+Fidelity!AC13+MS!AC13</f>
        <v>0</v>
      </c>
      <c r="AD22" s="5">
        <f>Comerica!AD13+Fidelity!AD13+MS!AD13</f>
        <v>0</v>
      </c>
      <c r="AE22" s="5">
        <f>Comerica!AE13+Fidelity!AE13+MS!AE13</f>
        <v>-3284.09</v>
      </c>
      <c r="AF22" s="5">
        <f>Comerica!AF13+Fidelity!AF13+MS!AF13</f>
        <v>0</v>
      </c>
      <c r="AG22" s="5">
        <f>Comerica!AG13+Fidelity!AG13+MS!AG13</f>
        <v>0</v>
      </c>
      <c r="AH22" s="5">
        <f>Comerica!AH13+Fidelity!AH13+MS!AH13</f>
        <v>0</v>
      </c>
      <c r="AI22" s="5">
        <f>Comerica!AI13+Fidelity!AI13+MS!AI13</f>
        <v>0</v>
      </c>
      <c r="AJ22" s="5">
        <f>Comerica!AJ13+Fidelity!AJ13+MS!AJ13</f>
        <v>-2828.24</v>
      </c>
      <c r="AK22" s="5">
        <f>Comerica!AK13+Fidelity!AK13+MS!AK13</f>
        <v>0</v>
      </c>
      <c r="AL22" s="5">
        <f>Comerica!AL13+Fidelity!AL13+MS!AL13</f>
        <v>0</v>
      </c>
      <c r="AM22" s="5">
        <f>Comerica!AM13+Fidelity!AM13+MS!AM13</f>
        <v>0</v>
      </c>
      <c r="AN22" s="5">
        <f>Comerica!AN13+Fidelity!AN13+MS!AN13</f>
        <v>-7347.6</v>
      </c>
      <c r="AO22" s="5">
        <f>Comerica!AO13+Fidelity!AO13+MS!AO13</f>
        <v>0</v>
      </c>
      <c r="AP22" s="5">
        <f>Comerica!AP13+Fidelity!AP13+MS!AP13</f>
        <v>0</v>
      </c>
      <c r="AQ22" s="5">
        <f>Comerica!AQ13+Fidelity!AQ13+MS!AQ13</f>
        <v>0</v>
      </c>
      <c r="AR22" s="5">
        <f>Comerica!AR13+Fidelity!AR13+MS!AR13</f>
        <v>0</v>
      </c>
      <c r="AS22" s="5">
        <f>Comerica!AS13+Fidelity!AS13+MS!AS13</f>
        <v>-14121.9</v>
      </c>
      <c r="AT22" s="5">
        <f>Comerica!AT13+Fidelity!AT13+MS!AT13</f>
        <v>0</v>
      </c>
      <c r="AU22" s="5">
        <f>Comerica!AU13+Fidelity!AU13+MS!AU13</f>
        <v>0</v>
      </c>
      <c r="AV22" s="5">
        <f>Comerica!AV13+Fidelity!AV13+MS!AV13</f>
        <v>0</v>
      </c>
      <c r="AW22" s="5">
        <f>Comerica!AW13+Fidelity!AW13+MS!BA13</f>
        <v>-4397.8899999999994</v>
      </c>
      <c r="AX22" s="5">
        <f>Comerica!AX13+Fidelity!AX13+MS!AX13</f>
        <v>0</v>
      </c>
      <c r="AY22" s="5">
        <f>Comerica!AY13+Fidelity!AY13+MS!AY13</f>
        <v>0</v>
      </c>
      <c r="AZ22" s="5">
        <f>Comerica!AZ13+Fidelity!AZ13+MS!AZ13</f>
        <v>0</v>
      </c>
      <c r="BA22" s="5">
        <f>Comerica!BA13+Fidelity!BA13+MS!BA13</f>
        <v>-9872.77</v>
      </c>
      <c r="BB22" s="5">
        <f>Comerica!BB13+Fidelity!BB13+MS!BB13</f>
        <v>0</v>
      </c>
      <c r="BC22" s="5">
        <f>Comerica!BC13+Fidelity!BC13+MS!BC13</f>
        <v>0</v>
      </c>
      <c r="BD22" s="5">
        <f>Comerica!BD13+Fidelity!BD13+MS!BD13</f>
        <v>-750</v>
      </c>
      <c r="BE22" s="5">
        <f>Comerica!BE13+Fidelity!BE13+MS!BE13</f>
        <v>0</v>
      </c>
      <c r="BF22" s="5">
        <f>Comerica!BF13+Fidelity!BF13+MS!BF13</f>
        <v>-14170.88</v>
      </c>
      <c r="BG22" s="5">
        <f>Comerica!BG13+Fidelity!BG13+MS!BG13</f>
        <v>0</v>
      </c>
      <c r="BH22" s="5">
        <f>Comerica!BH13+Fidelity!BH13+MS!BH13</f>
        <v>0</v>
      </c>
      <c r="BI22" s="5">
        <f>Comerica!BI13+Fidelity!BI13+MS!BI13</f>
        <v>0</v>
      </c>
      <c r="BJ22" s="5">
        <f>Comerica!BJ13+Fidelity!BJ13+MS!BJ13</f>
        <v>-10262</v>
      </c>
      <c r="BK22" s="5">
        <f>Comerica!BK13+Fidelity!BK13+MS!BK13</f>
        <v>0</v>
      </c>
      <c r="BL22" s="5">
        <f>Comerica!BL13+Fidelity!BL13+MS!BL13</f>
        <v>0</v>
      </c>
      <c r="BM22" s="5">
        <f>Comerica!BM13+Fidelity!BM13+MS!BM13</f>
        <v>0</v>
      </c>
      <c r="BN22" s="5">
        <f>Comerica!BN13+Fidelity!BN13+MS!BN13</f>
        <v>-12810.38</v>
      </c>
      <c r="BO22" s="5">
        <f>Comerica!BO13+Fidelity!BO13+MS!BO13</f>
        <v>0</v>
      </c>
      <c r="BP22" s="5">
        <f>Comerica!BP13+Fidelity!BP13+MS!BP13</f>
        <v>0</v>
      </c>
      <c r="BQ22" s="5">
        <f>Comerica!BQ13+Fidelity!BQ13+MS!BQ13</f>
        <v>0</v>
      </c>
      <c r="BR22" s="5">
        <f>Comerica!BR13+Fidelity!BR13+MS!BR13</f>
        <v>0</v>
      </c>
      <c r="BS22" s="5">
        <f>Comerica!BS13+Fidelity!BS13+MS!BS13</f>
        <v>-9095.5499999999993</v>
      </c>
      <c r="BT22" s="5">
        <f>Comerica!BT13+Fidelity!BT13+MS!BT13</f>
        <v>0</v>
      </c>
      <c r="BU22" s="5">
        <f>Comerica!BU13+Fidelity!BU13+MS!BU13</f>
        <v>0</v>
      </c>
      <c r="BV22" s="5">
        <f>Comerica!BV13+Fidelity!BV13+MS!BV13</f>
        <v>0</v>
      </c>
      <c r="BW22" s="5">
        <f>Comerica!BW13+Fidelity!BW13+MS!BW13</f>
        <v>-8008.11</v>
      </c>
      <c r="BX22" s="5">
        <f>Comerica!BX13+Fidelity!BX13+MS!BX13</f>
        <v>-58.25</v>
      </c>
      <c r="BY22" s="5">
        <f>Comerica!BY13+Fidelity!BY13+MS!BY13</f>
        <v>-534.53</v>
      </c>
      <c r="BZ22" s="5">
        <f>Comerica!BZ13+Fidelity!BZ13+MS!BZ13</f>
        <v>0</v>
      </c>
      <c r="CA22" s="5">
        <f>Comerica!CA13+Fidelity!CA13+MS!CA13</f>
        <v>-9268.65</v>
      </c>
      <c r="CB22" s="5">
        <f>Comerica!CB13+Fidelity!CB13+MS!CB13</f>
        <v>0</v>
      </c>
      <c r="CC22" s="5">
        <f>Comerica!CC13+Fidelity!CC13+MS!CC13</f>
        <v>-613.53</v>
      </c>
      <c r="CD22" s="5">
        <f>Comerica!CD13+Fidelity!CD13+MS!CD13</f>
        <v>0</v>
      </c>
      <c r="CE22" s="5">
        <f>Comerica!CE13+Fidelity!CE13+MS!CE13</f>
        <v>0</v>
      </c>
      <c r="CF22" s="5">
        <f>Comerica!CF13+Fidelity!CF13+MS!CF13</f>
        <v>-8298.92</v>
      </c>
      <c r="CG22" s="5">
        <f>Comerica!CG13+Fidelity!CG13+MS!CG13</f>
        <v>-260.64</v>
      </c>
      <c r="CH22" s="5">
        <f>Comerica!CH13+Fidelity!CH13+MS!CH13</f>
        <v>0</v>
      </c>
      <c r="CI22" s="5">
        <f>Comerica!CI13+Fidelity!CI13+MS!CI13</f>
        <v>0</v>
      </c>
      <c r="CJ22" s="5">
        <f>Comerica!CJ13+Fidelity!CJ13+MS!CJ13</f>
        <v>-17218.23</v>
      </c>
      <c r="CK22" s="5">
        <f>Comerica!CK13+Fidelity!CK13+MS!CK13</f>
        <v>0</v>
      </c>
      <c r="CL22" s="5">
        <f>Comerica!CL13+Fidelity!CL13+MS!CL13</f>
        <v>0</v>
      </c>
      <c r="CM22" s="5">
        <f>Comerica!CM13+Fidelity!CM13+MS!CM13</f>
        <v>0</v>
      </c>
      <c r="CN22" s="5">
        <f>Comerica!CN13+Fidelity!CN13+MS!CN13</f>
        <v>-12460</v>
      </c>
      <c r="CO22" s="5">
        <f>Comerica!CO13+Fidelity!CO13+MS!CO13</f>
        <v>0</v>
      </c>
      <c r="CP22" s="5">
        <f>Comerica!CP13+Fidelity!CP13+MS!CP13</f>
        <v>0</v>
      </c>
      <c r="CQ22" s="5">
        <f>Comerica!CQ13+Fidelity!CQ13+MS!CQ13</f>
        <v>0</v>
      </c>
      <c r="CR22" s="5">
        <f>Comerica!CR13+Fidelity!CR13+MS!CR13</f>
        <v>0</v>
      </c>
      <c r="CS22" s="5">
        <f>Comerica!CS13+Fidelity!CS13+MS!CS13</f>
        <v>-9736.58</v>
      </c>
      <c r="CT22" s="5">
        <f>Comerica!CT13+Fidelity!CT13+MS!CT13</f>
        <v>0</v>
      </c>
      <c r="CU22" s="5">
        <f>Comerica!CU13+Fidelity!CU13+MS!CU13</f>
        <v>0</v>
      </c>
      <c r="CV22" s="5">
        <f>Comerica!CV13+Fidelity!CV13+MS!CV13</f>
        <v>0</v>
      </c>
      <c r="CW22" s="5">
        <f>Comerica!CW13+Fidelity!CW13+MS!CW13</f>
        <v>-13879.54</v>
      </c>
      <c r="CX22" s="5">
        <f>Comerica!CX13+Fidelity!CX13+MS!CX13</f>
        <v>-9000</v>
      </c>
      <c r="CY22" s="5">
        <f>Comerica!CY13+Fidelity!CY13+MS!CY13</f>
        <v>0</v>
      </c>
      <c r="CZ22" s="5">
        <f>Comerica!CZ13+Fidelity!CZ13+MS!CZ13</f>
        <v>-4000000</v>
      </c>
      <c r="DA22" s="5">
        <f>Comerica!DA13+Fidelity!DA13+MS!DA13</f>
        <v>0</v>
      </c>
      <c r="DB22" s="5">
        <f>Comerica!DB13+Fidelity!DB13+MS!DB13</f>
        <v>-35437.75</v>
      </c>
      <c r="DC22" s="5">
        <f>Comerica!DC13+Fidelity!DC13+MS!DC13</f>
        <v>0</v>
      </c>
      <c r="DD22" s="5">
        <f>Comerica!DD13+Fidelity!DD13+MS!DD13</f>
        <v>0</v>
      </c>
      <c r="DE22" s="5">
        <f>Comerica!DE13+Fidelity!DE13+MS!DE13</f>
        <v>-208.58</v>
      </c>
      <c r="DF22" s="5">
        <f>Comerica!DF13+Fidelity!DF13+MS!DF13</f>
        <v>-37622.51</v>
      </c>
      <c r="DG22" s="5">
        <f>Comerica!DG13+Fidelity!DG13+MS!DG13</f>
        <v>0</v>
      </c>
      <c r="DH22" s="5">
        <f>Comerica!DH13+Fidelity!DH13+MS!DH13</f>
        <v>-10.5</v>
      </c>
      <c r="DI22" s="5">
        <f>Comerica!DI13+Fidelity!DI13+MS!DI13</f>
        <v>0</v>
      </c>
      <c r="DJ22" s="5">
        <f>Comerica!DJ13+Fidelity!DJ13+MS!DJ13</f>
        <v>-28220.2</v>
      </c>
      <c r="DK22" s="5">
        <f>Comerica!DK13+Fidelity!DK13+MS!DK13</f>
        <v>0</v>
      </c>
      <c r="DL22" s="5">
        <f>Comerica!DL13+Fidelity!DL13+MS!DL13</f>
        <v>-295.27999999999997</v>
      </c>
      <c r="DM22" s="5">
        <f>Comerica!DM13+Fidelity!DM13+MS!DM13</f>
        <v>1546.5</v>
      </c>
      <c r="DN22" s="5">
        <f>Comerica!DN13+Fidelity!DN13+MS!DN13</f>
        <v>0</v>
      </c>
      <c r="DO22" s="5">
        <f>Comerica!DO13+Fidelity!DO13+MS!DO13</f>
        <v>-22475.25</v>
      </c>
      <c r="DP22" s="5">
        <f>Comerica!DP13+Fidelity!DP13+MS!DP13</f>
        <v>-255.08</v>
      </c>
      <c r="DQ22" s="5">
        <f>Comerica!DQ13+Fidelity!DQ13+MS!DQ13</f>
        <v>-1516.55</v>
      </c>
      <c r="DR22" s="5">
        <f>Comerica!DR13+Fidelity!DR13+MS!DR13</f>
        <v>515.5</v>
      </c>
      <c r="DS22" s="5">
        <f>Comerica!DS13+Fidelity!DS13+MS!DS13</f>
        <v>-11107.52</v>
      </c>
      <c r="DT22" s="5">
        <f>Comerica!DT13+Fidelity!DT13+MS!DT13</f>
        <v>-292.18</v>
      </c>
      <c r="DU22" s="5">
        <f>Comerica!DU13+Fidelity!DU13+MS!DU13</f>
        <v>0</v>
      </c>
      <c r="DV22" s="5">
        <f>Comerica!DV13+Fidelity!DV13+MS!DV13</f>
        <v>628.35</v>
      </c>
      <c r="DW22" s="5">
        <f>Comerica!DW13+Fidelity!DW13+MS!DW13</f>
        <v>-6672.34</v>
      </c>
      <c r="DX22" s="5">
        <f>Comerica!DX13+Fidelity!DX13+MS!DX13</f>
        <v>0</v>
      </c>
      <c r="DY22" s="5">
        <f>Comerica!DY13+Fidelity!DY13+MS!DY13</f>
        <v>0</v>
      </c>
      <c r="DZ22" s="5">
        <f>Comerica!DZ13+Fidelity!DZ13+MS!DZ13</f>
        <v>0</v>
      </c>
      <c r="EA22" s="5">
        <f>Comerica!EA13+Fidelity!EA13+MS!EA13</f>
        <v>-12555.599999999999</v>
      </c>
      <c r="EB22" s="5">
        <f>Comerica!EB13+Fidelity!EB13+MS!EB13</f>
        <v>0</v>
      </c>
      <c r="EC22" s="5">
        <f>Comerica!EC13+Fidelity!EC13+MS!EC13</f>
        <v>-280.16000000000003</v>
      </c>
      <c r="ED22" s="5">
        <f>Comerica!ED13+Fidelity!ED13+MS!ED13</f>
        <v>0</v>
      </c>
      <c r="EE22" s="5">
        <f>Comerica!EE13+Fidelity!EE13+MS!EE13</f>
        <v>0</v>
      </c>
      <c r="EF22" s="5">
        <f>Comerica!EF13+Fidelity!EF13+MS!EF13</f>
        <v>-13019.06</v>
      </c>
      <c r="EG22" s="5">
        <f>Comerica!EG13+Fidelity!EG13+MS!EG13</f>
        <v>-291.20999999999998</v>
      </c>
      <c r="EH22" s="5">
        <f>Comerica!EH13+Fidelity!EH13+MS!EH13</f>
        <v>0</v>
      </c>
      <c r="EI22" s="5">
        <f>Comerica!EI13+Fidelity!EI13+MS!EI13</f>
        <v>-18500000</v>
      </c>
      <c r="EJ22" s="5">
        <f>Comerica!EJ13+Fidelity!EJ13+MS!EJ13</f>
        <v>-15932.68</v>
      </c>
      <c r="EK22" s="5">
        <f>Comerica!EK13+Fidelity!EK13+MS!EK13</f>
        <v>0</v>
      </c>
      <c r="EL22" s="5">
        <f>Comerica!EL13+Fidelity!EL13+MS!EL13</f>
        <v>-370.5</v>
      </c>
      <c r="EM22" s="5">
        <f>Comerica!EM13+Fidelity!EM13+MS!EM13</f>
        <v>0</v>
      </c>
      <c r="EN22" s="5">
        <f>Comerica!EN13+Fidelity!EN13+MS!EN13</f>
        <v>0</v>
      </c>
      <c r="EO22" s="5">
        <f>Comerica!EO13+Fidelity!EO13+MS!EO13</f>
        <v>-6428.21</v>
      </c>
      <c r="EP22" s="5">
        <f>Comerica!EP13+Fidelity!EP13+MS!EP13</f>
        <v>-28507</v>
      </c>
      <c r="EQ22" s="5">
        <f>Comerica!EQ13+Fidelity!EQ13+MS!EQ13</f>
        <v>0</v>
      </c>
      <c r="ER22" s="5">
        <f>Comerica!ER13+Fidelity!ER13+MS!ER13</f>
        <v>-750</v>
      </c>
      <c r="ES22" s="5">
        <f>Comerica!ES13+Fidelity!ES13+MS!ES13</f>
        <v>-22157.07</v>
      </c>
      <c r="ET22" s="5">
        <f>Comerica!ET13+Fidelity!ET13+MS!ET13</f>
        <v>0</v>
      </c>
      <c r="EU22" s="5">
        <f>Comerica!EU13+Fidelity!EU13+MS!EU13</f>
        <v>0</v>
      </c>
      <c r="EV22" s="5">
        <f>Comerica!EV13+Fidelity!EV13+MS!EV13</f>
        <v>0</v>
      </c>
      <c r="EW22" s="5">
        <f>Comerica!EW13+Fidelity!EW13+MS!EW13</f>
        <v>-21343.850000000002</v>
      </c>
      <c r="EX22" s="5">
        <f>Comerica!EX13+Fidelity!EX13+MS!EX13</f>
        <v>0</v>
      </c>
      <c r="EY22" s="5">
        <f>Comerica!EY13+Fidelity!EY13+MS!EY13</f>
        <v>0</v>
      </c>
      <c r="EZ22" s="5">
        <f>Comerica!EZ13+Fidelity!EZ13+MS!EZ13</f>
        <v>0</v>
      </c>
      <c r="FA22" s="5">
        <f>Comerica!FA13+Fidelity!FA13+MS!FA13</f>
        <v>0</v>
      </c>
      <c r="FB22" s="5">
        <f>Comerica!FB13+Fidelity!FB13+MS!FB13</f>
        <v>-60409.619999999995</v>
      </c>
      <c r="FC22" s="5">
        <f>Comerica!FC13+Fidelity!FC13+MS!FC13</f>
        <v>0</v>
      </c>
      <c r="FD22" s="5">
        <f>Comerica!FD13+Fidelity!FD13+MS!FD13</f>
        <v>0</v>
      </c>
      <c r="FE22" s="5">
        <f>Comerica!FE13+Fidelity!FE13+MS!FE13</f>
        <v>0</v>
      </c>
      <c r="FF22" s="5">
        <f>Comerica!FF13+Fidelity!FF13+MS!FF13</f>
        <v>-50519</v>
      </c>
      <c r="FG22" s="5">
        <f>Comerica!FG13+Fidelity!FG13+MS!FG13</f>
        <v>0</v>
      </c>
      <c r="FH22" s="5">
        <f>Comerica!FH13+Fidelity!FH13+MS!FH13</f>
        <v>0</v>
      </c>
      <c r="FI22" s="5">
        <f>Comerica!FI13+Fidelity!FI13+MS!FI13</f>
        <v>0</v>
      </c>
      <c r="FJ22" s="5">
        <f>Comerica!FJ13+Fidelity!FJ13+MS!FJ13</f>
        <v>-23249.67</v>
      </c>
      <c r="FK22" s="5">
        <f>Comerica!FK13+Fidelity!FK13+MS!FK13</f>
        <v>0</v>
      </c>
      <c r="FL22" s="5">
        <f>Comerica!FL13+Fidelity!FL13+MS!FL13</f>
        <v>-1149.4000000000001</v>
      </c>
      <c r="FM22" s="5">
        <f>Comerica!FM13+Fidelity!FM13+MS!FM13</f>
        <v>0</v>
      </c>
      <c r="FN22" s="5">
        <f>Comerica!FN13+Fidelity!FN13+MS!FN13</f>
        <v>0</v>
      </c>
      <c r="FO22" s="5">
        <f>Comerica!FO13+Fidelity!FO13+MS!FO13</f>
        <v>-14489.97</v>
      </c>
      <c r="FP22" s="5">
        <f>Comerica!FP13+Fidelity!FP13+MS!FP13</f>
        <v>-1089.3599999999999</v>
      </c>
      <c r="FQ22" s="5">
        <f>Comerica!FQ13+Fidelity!FQ13+MS!FQ13</f>
        <v>-15000000</v>
      </c>
      <c r="FR22" s="5">
        <f>Comerica!FR13+Fidelity!FR13+MS!FR13</f>
        <v>0</v>
      </c>
      <c r="FS22" s="5">
        <f>Comerica!FS13+Fidelity!FS13+MS!FS13</f>
        <v>-18799</v>
      </c>
      <c r="FT22" s="5">
        <f>Comerica!FT13+Fidelity!FT13+MS!FT13</f>
        <v>-2468.77</v>
      </c>
      <c r="FU22" s="5">
        <f>Comerica!FU13+Fidelity!FU13+MS!FU13</f>
        <v>-2414</v>
      </c>
      <c r="FV22" s="5">
        <f>Comerica!FV13+Fidelity!FV13+MS!FV13</f>
        <v>0</v>
      </c>
      <c r="FW22" s="5">
        <f>Comerica!FW13+Fidelity!FW13+MS!FW13</f>
        <v>-13255.88</v>
      </c>
      <c r="FX22" s="5">
        <f>Comerica!FX13+Fidelity!FX13+MS!FX13</f>
        <v>0</v>
      </c>
      <c r="FY22" s="5">
        <f>Comerica!FY13+Fidelity!FY13+MS!FY13</f>
        <v>-710.87</v>
      </c>
      <c r="FZ22" s="5">
        <f>Comerica!FZ13+Fidelity!FZ13+MS!FZ13</f>
        <v>0</v>
      </c>
      <c r="GA22" s="5">
        <f>Comerica!GA13+Fidelity!GA13+MS!GA13</f>
        <v>0</v>
      </c>
      <c r="GB22" s="5">
        <f>Comerica!GB13+Fidelity!GB13+MS!GB13</f>
        <v>-8522.82</v>
      </c>
      <c r="GC22" s="5">
        <f>Comerica!GC13+Fidelity!GC13+MS!GC13</f>
        <v>-574</v>
      </c>
      <c r="GD22" s="5">
        <f>Comerica!GD13+Fidelity!GD13+MS!GD13</f>
        <v>0</v>
      </c>
      <c r="GE22" s="5">
        <f>Comerica!GE13+Fidelity!GE13+MS!GE13</f>
        <v>0</v>
      </c>
      <c r="GF22" s="5">
        <f>Comerica!GF13+Fidelity!GF13+MS!GF13</f>
        <v>-12522.33</v>
      </c>
      <c r="GG22" s="5">
        <f>Comerica!GG13+Fidelity!GG13+MS!GG13</f>
        <v>0</v>
      </c>
      <c r="GH22" s="5">
        <f>Comerica!GH13+Fidelity!GH13+MS!GH13</f>
        <v>-678</v>
      </c>
      <c r="GI22" s="5">
        <f>Comerica!GI13+Fidelity!GI13+MS!GI13</f>
        <v>0</v>
      </c>
      <c r="GJ22" s="5">
        <f>Comerica!GJ13+Fidelity!GJ13+MS!GJ13</f>
        <v>-6431.55</v>
      </c>
      <c r="GK22" s="5">
        <f>Comerica!GK13+Fidelity!GK13+MS!GK13</f>
        <v>0</v>
      </c>
      <c r="GL22" s="5">
        <f>Comerica!GL13+Fidelity!GL13+MS!GL13</f>
        <v>0</v>
      </c>
      <c r="GM22" s="5">
        <f>Comerica!GM13+Fidelity!GM13+MS!GM13</f>
        <v>0</v>
      </c>
      <c r="GN22" s="5">
        <f>Comerica!GN13+Fidelity!GN13+MS!GN13</f>
        <v>0</v>
      </c>
      <c r="GO22" s="5">
        <f>Comerica!GO13+Fidelity!GO13+MS!GO13</f>
        <v>-21975.51</v>
      </c>
      <c r="GP22" s="5">
        <f>Comerica!GP13+Fidelity!GP13+MS!GP13</f>
        <v>0</v>
      </c>
      <c r="GQ22" s="5">
        <f>Comerica!GQ13+Fidelity!GQ13+MS!GQ13</f>
        <v>0</v>
      </c>
      <c r="GR22" s="5">
        <f>Comerica!GR13+Fidelity!GR13+MS!GR13</f>
        <v>0</v>
      </c>
      <c r="GS22" s="5">
        <f>Comerica!GS13+Fidelity!GS13+MS!GS13</f>
        <v>-19857.88</v>
      </c>
      <c r="GT22" s="5">
        <f>Comerica!GT13+Fidelity!GT13+MS!GT13</f>
        <v>0</v>
      </c>
      <c r="GU22" s="5">
        <f>Comerica!GU13+Fidelity!GU13+MS!GU13</f>
        <v>0</v>
      </c>
      <c r="GV22" s="5">
        <f>Comerica!GV13+Fidelity!GV13+MS!GV13</f>
        <v>0</v>
      </c>
      <c r="GW22" s="5">
        <f>Comerica!GW13+Fidelity!GW13+MS!GW13</f>
        <v>0</v>
      </c>
      <c r="GX22" s="5">
        <f>Comerica!GX13+Fidelity!GX13+MS!GX13</f>
        <v>0</v>
      </c>
      <c r="GY22" s="5">
        <f>Comerica!GY13+Fidelity!GY13+MS!GY13</f>
        <v>0</v>
      </c>
      <c r="GZ22" s="5">
        <f>Comerica!GZ13+Fidelity!GZ13+MS!GZ13</f>
        <v>0</v>
      </c>
      <c r="HA22" s="5">
        <f>Comerica!HA13+Fidelity!HA13+MS!HA13</f>
        <v>0</v>
      </c>
      <c r="HB22" s="5">
        <f>Comerica!HB13+Fidelity!HB13+MS!HB13</f>
        <v>-18090</v>
      </c>
      <c r="HC22" s="5">
        <f>Comerica!HC13+Fidelity!HC13+MS!HC13</f>
        <v>0</v>
      </c>
      <c r="HD22" s="5">
        <f>Comerica!HD13+Fidelity!HD13+MS!HD13</f>
        <v>-495.54</v>
      </c>
      <c r="HE22" s="5">
        <f>Comerica!HE13+Fidelity!HE13+MS!HE13</f>
        <v>0</v>
      </c>
      <c r="HF22" s="5">
        <f>Comerica!HF13+Fidelity!HF13+MS!HF13</f>
        <v>0</v>
      </c>
      <c r="HG22" s="5">
        <f>Comerica!HG13+Fidelity!HG13+MS!HG13</f>
        <v>0</v>
      </c>
      <c r="HH22" s="5">
        <f>Comerica!HH13+Fidelity!HH13+MS!HH13</f>
        <v>0</v>
      </c>
      <c r="HI22" s="5">
        <f>Comerica!HI13+Fidelity!HI13+MS!HI13</f>
        <v>0</v>
      </c>
      <c r="HJ22" s="5">
        <f>Comerica!HJ13+Fidelity!HJ13+MS!HJ13</f>
        <v>0</v>
      </c>
      <c r="HK22" s="5">
        <f>Comerica!HK13+Fidelity!HK13+MS!HK13</f>
        <v>0</v>
      </c>
      <c r="HL22" s="5">
        <f>Comerica!HL13+Fidelity!HL13+MS!HL13</f>
        <v>0</v>
      </c>
      <c r="HM22" s="5">
        <f>Comerica!HM13+Fidelity!HM13+MS!HM13</f>
        <v>0</v>
      </c>
      <c r="HN22" s="5">
        <f>Comerica!HN13+Fidelity!HN13+MS!HN13</f>
        <v>0</v>
      </c>
      <c r="HO22" s="5">
        <f>Comerica!HO13+Fidelity!HO13+MS!HO13</f>
        <v>0</v>
      </c>
      <c r="HP22" s="5">
        <f>Comerica!HP13+Fidelity!HP13+MS!HP13</f>
        <v>0</v>
      </c>
      <c r="HQ22" s="5">
        <f>Comerica!HQ13+Fidelity!HQ13+MS!HQ13</f>
        <v>0</v>
      </c>
      <c r="HR22" s="5">
        <f>Comerica!HR13+Fidelity!HR13+MS!HR13</f>
        <v>0</v>
      </c>
      <c r="HS22" s="5">
        <f>Comerica!HS13+Fidelity!HS13+MS!HS13</f>
        <v>0</v>
      </c>
      <c r="HT22" s="5">
        <f>Comerica!HT13+Fidelity!HT13+MS!HT13</f>
        <v>0</v>
      </c>
      <c r="HU22" s="5">
        <f>Comerica!HU13+Fidelity!HU13+MS!HU13</f>
        <v>0</v>
      </c>
      <c r="HV22" s="5">
        <f>Comerica!HV13+Fidelity!HV13+MS!HV13</f>
        <v>0</v>
      </c>
      <c r="HW22" s="5">
        <f>Comerica!HW13+Fidelity!HW13+MS!HW13</f>
        <v>0</v>
      </c>
      <c r="HX22" s="5">
        <f>Comerica!HX13+Fidelity!HX13+MS!HX13</f>
        <v>0</v>
      </c>
      <c r="HY22" s="5">
        <f>Comerica!HY13+Fidelity!HY13+MS!HY13</f>
        <v>0</v>
      </c>
      <c r="HZ22" s="5">
        <f>Comerica!HZ13+Fidelity!HZ13+MS!HZ13</f>
        <v>0</v>
      </c>
      <c r="IA22" s="5">
        <f>Comerica!IA13+Fidelity!IA13+MS!IA13</f>
        <v>0</v>
      </c>
      <c r="IB22" s="5">
        <f>Comerica!IB13+Fidelity!IB13+MS!IB13</f>
        <v>0</v>
      </c>
      <c r="IC22" s="5">
        <f>Comerica!IC13+Fidelity!IC13+MS!IC13</f>
        <v>0</v>
      </c>
      <c r="ID22" s="5">
        <f>Comerica!ID13+Fidelity!ID13+MS!ID13</f>
        <v>0</v>
      </c>
      <c r="IE22" s="5">
        <f>Comerica!IE13+Fidelity!IE13+MS!IE13</f>
        <v>0</v>
      </c>
      <c r="IF22" s="5">
        <f>Comerica!IF13+Fidelity!IF13+MS!IF13</f>
        <v>0</v>
      </c>
      <c r="IG22" s="5">
        <f>Comerica!IG13+Fidelity!IG13+MS!IG13</f>
        <v>0</v>
      </c>
      <c r="IH22" s="5">
        <f>Comerica!IH13+Fidelity!IH13+MS!IH13</f>
        <v>0</v>
      </c>
      <c r="II22" s="5">
        <f>Comerica!II13+Fidelity!II13+MS!II13</f>
        <v>0</v>
      </c>
      <c r="IJ22" s="5">
        <f>Comerica!IJ13+Fidelity!IJ13+MS!IJ13</f>
        <v>0</v>
      </c>
      <c r="IK22" s="5">
        <f>Comerica!IK13+Fidelity!IK13+MS!IK13</f>
        <v>0</v>
      </c>
      <c r="IL22" s="5">
        <f>Comerica!IL13+Fidelity!IL13+MS!IL13</f>
        <v>0</v>
      </c>
      <c r="IM22" s="5">
        <f>Comerica!IM13+Fidelity!IM13+MS!IM13</f>
        <v>0</v>
      </c>
      <c r="IN22" s="5">
        <f>Comerica!IN13+Fidelity!IN13+MS!IN13</f>
        <v>0</v>
      </c>
      <c r="IO22" s="5">
        <f>Comerica!IO13+Fidelity!IO13+MS!IO13</f>
        <v>0</v>
      </c>
      <c r="IP22" s="5">
        <f>Comerica!IP13+Fidelity!IP13+MS!IP13</f>
        <v>0</v>
      </c>
      <c r="IQ22" s="5">
        <f>Comerica!IQ13+Fidelity!IQ13+MS!IQ13</f>
        <v>0</v>
      </c>
      <c r="IR22" s="5">
        <f>Comerica!IR13+Fidelity!IR13+MS!IR13</f>
        <v>0</v>
      </c>
      <c r="IS22" s="5">
        <f>Comerica!IS13+Fidelity!IS13+MS!IS13</f>
        <v>0</v>
      </c>
      <c r="IT22" s="5">
        <f>Comerica!IT13+Fidelity!IT13+MS!IT13</f>
        <v>0</v>
      </c>
      <c r="IU22" s="5">
        <f>Comerica!IU13+Fidelity!IU13+MS!IU13</f>
        <v>0</v>
      </c>
      <c r="IV22" s="5">
        <f>Comerica!IV13+Fidelity!IV13+MS!IV13</f>
        <v>0</v>
      </c>
      <c r="IW22" s="5">
        <f>Comerica!IW13+Fidelity!IW13+MS!IW13</f>
        <v>0</v>
      </c>
      <c r="IX22" s="5">
        <f>Comerica!IX13+Fidelity!IX13+MS!IX13</f>
        <v>0</v>
      </c>
      <c r="IY22" s="5">
        <f>Comerica!IY13+Fidelity!IY13+MS!IY13</f>
        <v>0</v>
      </c>
      <c r="IZ22" s="5">
        <f>Comerica!IZ13+Fidelity!IZ13+MS!IZ13</f>
        <v>0</v>
      </c>
      <c r="JA22" s="5">
        <f>Comerica!JA13+Fidelity!JA13+MS!JA13</f>
        <v>0</v>
      </c>
      <c r="JB22" s="5">
        <f>Comerica!JB13+Fidelity!JB13+MS!JB13</f>
        <v>-9466.36</v>
      </c>
      <c r="JC22" s="5">
        <f>Comerica!JC13+Fidelity!JC13+MS!JC13</f>
        <v>0</v>
      </c>
      <c r="JD22" s="5">
        <f>Comerica!JD13+Fidelity!JD13+MS!JD13</f>
        <v>0</v>
      </c>
      <c r="JE22" s="5">
        <f>Comerica!JE13+Fidelity!JE13+MS!JE13</f>
        <v>0</v>
      </c>
      <c r="JF22" s="5">
        <f>Comerica!JF13+Fidelity!JF13+MS!JF13</f>
        <v>-15</v>
      </c>
      <c r="JG22" s="5">
        <f>Comerica!JG13+Fidelity!JG13+MS!JG13</f>
        <v>0</v>
      </c>
      <c r="JH22" s="5">
        <f>Comerica!JH13+Fidelity!JH13+MS!JH13</f>
        <v>0</v>
      </c>
      <c r="JI22" s="5">
        <f>Comerica!JI13+Fidelity!JI13+MS!JI13</f>
        <v>0</v>
      </c>
      <c r="JJ22" s="5">
        <f>Comerica!JJ13+Fidelity!JJ13+MS!JJ13</f>
        <v>0</v>
      </c>
      <c r="JK22" s="5">
        <f>Comerica!JK13+Fidelity!JK13+MS!JK13</f>
        <v>-10567.65</v>
      </c>
      <c r="JL22" s="5">
        <f>Comerica!JL13+Fidelity!JL13+MS!JL13</f>
        <v>0</v>
      </c>
      <c r="JM22" s="5">
        <f>Comerica!JM13+Fidelity!JM13+MS!JM13</f>
        <v>0</v>
      </c>
      <c r="JN22" s="5">
        <f>Comerica!JN13+Fidelity!JN13+MS!JN13</f>
        <v>0</v>
      </c>
      <c r="JO22" s="5">
        <f>Comerica!JO13+Fidelity!JO13+MS!JO13</f>
        <v>-30</v>
      </c>
      <c r="JP22" s="5">
        <f>Comerica!JP13+Fidelity!JP13+MS!JP13</f>
        <v>0</v>
      </c>
      <c r="JQ22" s="5">
        <f>Comerica!JQ13+Fidelity!JQ13+MS!JQ13</f>
        <v>0</v>
      </c>
      <c r="JR22" s="5">
        <f>Comerica!JR13+Fidelity!JR13+MS!JR13</f>
        <v>0</v>
      </c>
      <c r="JS22" s="5">
        <f>Comerica!JS13+Fidelity!JS13+MS!JS13</f>
        <v>-55819.66</v>
      </c>
      <c r="JT22" s="5">
        <f>Comerica!JT13+Fidelity!JT13+MS!JT13</f>
        <v>0</v>
      </c>
      <c r="JU22" s="5">
        <f>Comerica!JU13+Fidelity!JU13+MS!JU13</f>
        <v>0</v>
      </c>
      <c r="JV22" s="5">
        <f>Comerica!JV13+Fidelity!JV13+MS!JV13</f>
        <v>0</v>
      </c>
      <c r="JW22" s="5">
        <f>Comerica!JW13+Fidelity!JW13+MS!JW13</f>
        <v>0</v>
      </c>
      <c r="JX22" s="5">
        <f>Comerica!JX13+Fidelity!JX13+MS!JX13</f>
        <v>0</v>
      </c>
      <c r="JY22" s="5">
        <f>Comerica!JY13+Fidelity!JY13+MS!JY13</f>
        <v>0</v>
      </c>
      <c r="JZ22" s="5">
        <f>Comerica!JZ13+Fidelity!JZ13+MS!JZ13</f>
        <v>0</v>
      </c>
      <c r="KA22" s="5">
        <f>Comerica!KA13+Fidelity!KA13+MS!KA13</f>
        <v>0</v>
      </c>
      <c r="KB22" s="5">
        <f>Comerica!KB13+Fidelity!KB13+MS!KB13+'Wells Fargo'!CK13</f>
        <v>0</v>
      </c>
      <c r="KC22" s="5">
        <f>Comerica!KC13+Fidelity!KC13+MS!KC13+'Wells Fargo'!CL13</f>
        <v>0</v>
      </c>
      <c r="KD22" s="5">
        <f>Comerica!KD13+Fidelity!KD13+MS!KD13+'Wells Fargo'!CM13</f>
        <v>0</v>
      </c>
      <c r="KE22" s="5">
        <f>Comerica!KE13+Fidelity!KE13+MS!KE13+'Wells Fargo'!CN13</f>
        <v>0</v>
      </c>
      <c r="KF22" s="5">
        <f>Comerica!KF13+Fidelity!KF13+MS!KF13+'Wells Fargo'!CO13</f>
        <v>0</v>
      </c>
      <c r="KG22" s="5">
        <f>Comerica!KG13+Fidelity!KG13+MS!KG13+'Wells Fargo'!CP13</f>
        <v>0</v>
      </c>
      <c r="KH22" s="5">
        <f>Comerica!KH13+Fidelity!KH13+MS!KH13+'Wells Fargo'!CQ13</f>
        <v>0</v>
      </c>
      <c r="KI22" s="5">
        <f>Comerica!KI13+Fidelity!KI13+MS!KI13+'Wells Fargo'!CR13</f>
        <v>0</v>
      </c>
      <c r="KJ22" s="5">
        <f>Comerica!KJ13+Fidelity!KJ13+MS!KJ13+'Wells Fargo'!CS13</f>
        <v>0</v>
      </c>
      <c r="KK22" s="5">
        <f>Comerica!KK13+Fidelity!KK13+MS!KK13+'Wells Fargo'!CT13</f>
        <v>0</v>
      </c>
      <c r="KL22" s="5">
        <f>Comerica!KL13+Fidelity!KL13+MS!KL13+'Wells Fargo'!CU13</f>
        <v>0</v>
      </c>
      <c r="KM22" s="5">
        <f>Comerica!KM13+Fidelity!KM13+MS!KM13+'Wells Fargo'!CV13</f>
        <v>0</v>
      </c>
      <c r="KN22" s="5">
        <f>Comerica!KN13+Fidelity!KN13+MS!KN13+'Wells Fargo'!CW13</f>
        <v>0</v>
      </c>
      <c r="KO22" s="5">
        <f>Comerica!KO13+Fidelity!KO13+MS!KO13+'Wells Fargo'!CX13</f>
        <v>0</v>
      </c>
      <c r="KP22" s="5">
        <f>Comerica!KP13+Fidelity!KP13+MS!KP13+'Wells Fargo'!CY13</f>
        <v>0</v>
      </c>
      <c r="KQ22" s="5">
        <f>Comerica!KQ13+Fidelity!KQ13+MS!KQ13+'Wells Fargo'!CZ13</f>
        <v>0</v>
      </c>
      <c r="KR22" s="5">
        <f>Comerica!KR13+Fidelity!KR13+MS!KR13+'Wells Fargo'!DA13</f>
        <v>0</v>
      </c>
      <c r="KS22" s="5">
        <f>Comerica!KS13+Fidelity!KS13+MS!KS13+'Wells Fargo'!DB13</f>
        <v>0</v>
      </c>
      <c r="KT22" s="5">
        <f>Comerica!KT13+Fidelity!KT13+MS!KT13+'Wells Fargo'!DC13</f>
        <v>0</v>
      </c>
      <c r="KU22" s="5">
        <f>Comerica!KU13+Fidelity!KU13+MS!KU13+'Wells Fargo'!DD13</f>
        <v>0</v>
      </c>
      <c r="KV22" s="5">
        <f>Comerica!KV13+Fidelity!KV13+MS!KV13+'Wells Fargo'!DE13</f>
        <v>0</v>
      </c>
      <c r="KW22" s="5">
        <f>Comerica!KW13+Fidelity!KW13+MS!KW13+'Wells Fargo'!DF13</f>
        <v>0</v>
      </c>
      <c r="KX22" s="5">
        <f>Comerica!KX13+Fidelity!KX13+MS!KX13+'Wells Fargo'!DG13</f>
        <v>0</v>
      </c>
      <c r="KY22" s="5">
        <f>Comerica!KY13+Fidelity!KY13+MS!KY13+'Wells Fargo'!DH13</f>
        <v>0</v>
      </c>
      <c r="KZ22" s="5">
        <f>Comerica!KZ13+Fidelity!KZ13+MS!KZ13+'Wells Fargo'!DI13</f>
        <v>0</v>
      </c>
    </row>
    <row r="23" spans="1:313" x14ac:dyDescent="0.25">
      <c r="A23" s="1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</row>
    <row r="24" spans="1:313" ht="15.75" thickBot="1" x14ac:dyDescent="0.3">
      <c r="A24" s="10" t="s">
        <v>14</v>
      </c>
      <c r="B24" s="13">
        <f t="shared" ref="B24:BM24" si="82">SUM(B20:B23)</f>
        <v>-392480.64</v>
      </c>
      <c r="C24" s="13">
        <f t="shared" si="82"/>
        <v>-167994.61</v>
      </c>
      <c r="D24" s="13">
        <f t="shared" si="82"/>
        <v>-439411.78</v>
      </c>
      <c r="E24" s="13">
        <f t="shared" si="82"/>
        <v>-278891.25</v>
      </c>
      <c r="F24" s="13">
        <f t="shared" si="82"/>
        <v>-421529.47000000003</v>
      </c>
      <c r="G24" s="13">
        <f t="shared" si="82"/>
        <v>-77242.39</v>
      </c>
      <c r="H24" s="13">
        <f t="shared" si="82"/>
        <v>-633402.42999999993</v>
      </c>
      <c r="I24" s="13">
        <f t="shared" si="82"/>
        <v>-118513.35999999999</v>
      </c>
      <c r="J24" s="13">
        <f t="shared" si="82"/>
        <v>-497525.40000000008</v>
      </c>
      <c r="K24" s="13">
        <f t="shared" si="82"/>
        <v>-146324.4</v>
      </c>
      <c r="L24" s="13">
        <f t="shared" si="82"/>
        <v>-587184.42999999993</v>
      </c>
      <c r="M24" s="13">
        <f t="shared" si="82"/>
        <v>-372267.58999999991</v>
      </c>
      <c r="N24" s="13">
        <f t="shared" si="82"/>
        <v>-213782.83000000005</v>
      </c>
      <c r="O24" s="13">
        <f t="shared" si="82"/>
        <v>-535161.62</v>
      </c>
      <c r="P24" s="13">
        <f t="shared" si="82"/>
        <v>-263434.86</v>
      </c>
      <c r="Q24" s="13">
        <f t="shared" si="82"/>
        <v>-660815.19999999995</v>
      </c>
      <c r="R24" s="13">
        <f t="shared" si="82"/>
        <v>-182753.21</v>
      </c>
      <c r="S24" s="13">
        <f t="shared" si="82"/>
        <v>-837900.11</v>
      </c>
      <c r="T24" s="13">
        <f t="shared" si="82"/>
        <v>-302851.62</v>
      </c>
      <c r="U24" s="13">
        <f t="shared" si="82"/>
        <v>-801155.05</v>
      </c>
      <c r="V24" s="13">
        <f t="shared" si="82"/>
        <v>-618556.67999999993</v>
      </c>
      <c r="W24" s="13">
        <f t="shared" si="82"/>
        <v>-551682.73</v>
      </c>
      <c r="X24" s="13">
        <f t="shared" si="82"/>
        <v>-288490.47000000003</v>
      </c>
      <c r="Y24" s="13">
        <f t="shared" si="82"/>
        <v>-470731.71000000008</v>
      </c>
      <c r="Z24" s="13">
        <f t="shared" si="82"/>
        <v>-639986.75</v>
      </c>
      <c r="AA24" s="13">
        <f t="shared" si="82"/>
        <v>-425900.17000000004</v>
      </c>
      <c r="AB24" s="13">
        <f t="shared" si="82"/>
        <v>-435156.45</v>
      </c>
      <c r="AC24" s="13">
        <f t="shared" si="82"/>
        <v>-903317.66</v>
      </c>
      <c r="AD24" s="13">
        <f t="shared" si="82"/>
        <v>-738170.72</v>
      </c>
      <c r="AE24" s="13">
        <f t="shared" si="82"/>
        <v>-361262.60000000003</v>
      </c>
      <c r="AF24" s="13">
        <f t="shared" si="82"/>
        <v>-810354.83000000007</v>
      </c>
      <c r="AG24" s="13">
        <f t="shared" si="82"/>
        <v>-178341.25000000006</v>
      </c>
      <c r="AH24" s="13">
        <f t="shared" si="82"/>
        <v>-981582.32999999984</v>
      </c>
      <c r="AI24" s="13">
        <f t="shared" si="82"/>
        <v>-266596.50000000006</v>
      </c>
      <c r="AJ24" s="13">
        <f t="shared" si="82"/>
        <v>-940400.96</v>
      </c>
      <c r="AK24" s="13">
        <f t="shared" si="82"/>
        <v>-233090.07000000009</v>
      </c>
      <c r="AL24" s="13">
        <f t="shared" si="82"/>
        <v>-239179.35000000006</v>
      </c>
      <c r="AM24" s="13">
        <f t="shared" si="82"/>
        <v>-1135704.4800000002</v>
      </c>
      <c r="AN24" s="13">
        <f t="shared" si="82"/>
        <v>-419530</v>
      </c>
      <c r="AO24" s="13">
        <f t="shared" si="82"/>
        <v>-1135792.21</v>
      </c>
      <c r="AP24" s="13">
        <f t="shared" si="82"/>
        <v>-405250.31</v>
      </c>
      <c r="AQ24" s="13">
        <f t="shared" si="82"/>
        <v>-1042315.63</v>
      </c>
      <c r="AR24" s="13">
        <f t="shared" si="82"/>
        <v>-690889.14</v>
      </c>
      <c r="AS24" s="13">
        <f t="shared" si="82"/>
        <v>-921415.15</v>
      </c>
      <c r="AT24" s="13">
        <f t="shared" si="82"/>
        <v>-293446.78000000003</v>
      </c>
      <c r="AU24" s="13">
        <f t="shared" si="82"/>
        <v>-1125796.46</v>
      </c>
      <c r="AV24" s="13">
        <f t="shared" si="82"/>
        <v>-45383.13</v>
      </c>
      <c r="AW24" s="13">
        <f t="shared" si="82"/>
        <v>-43605.77</v>
      </c>
      <c r="AX24" s="13">
        <f t="shared" si="82"/>
        <v>-1348637</v>
      </c>
      <c r="AY24" s="13">
        <f t="shared" si="82"/>
        <v>-640623.43000000005</v>
      </c>
      <c r="AZ24" s="13">
        <f t="shared" si="82"/>
        <v>-1196047.58</v>
      </c>
      <c r="BA24" s="13">
        <f t="shared" si="82"/>
        <v>-648378.20000000007</v>
      </c>
      <c r="BB24" s="13">
        <f t="shared" si="82"/>
        <v>-1013365.01</v>
      </c>
      <c r="BC24" s="13">
        <f t="shared" si="82"/>
        <v>-539649.06000000006</v>
      </c>
      <c r="BD24" s="13">
        <f t="shared" si="82"/>
        <v>-1161969.2</v>
      </c>
      <c r="BE24" s="13">
        <f t="shared" si="82"/>
        <v>-507218.01</v>
      </c>
      <c r="BF24" s="13">
        <f t="shared" si="82"/>
        <v>-1353633.3699999999</v>
      </c>
      <c r="BG24" s="13">
        <f t="shared" si="82"/>
        <v>-432022.98</v>
      </c>
      <c r="BH24" s="13">
        <f t="shared" si="82"/>
        <v>-2832552.12</v>
      </c>
      <c r="BI24" s="13">
        <f t="shared" si="82"/>
        <v>-47050</v>
      </c>
      <c r="BJ24" s="13">
        <f t="shared" si="82"/>
        <v>-1100513.6299999999</v>
      </c>
      <c r="BK24" s="13">
        <f t="shared" si="82"/>
        <v>-508522.94</v>
      </c>
      <c r="BL24" s="13">
        <f t="shared" si="82"/>
        <v>-1700515.74</v>
      </c>
      <c r="BM24" s="13">
        <f t="shared" si="82"/>
        <v>-1562558.23</v>
      </c>
      <c r="BN24" s="13">
        <f t="shared" ref="BN24:DY24" si="83">SUM(BN20:BN23)</f>
        <v>-1012485.64</v>
      </c>
      <c r="BO24" s="13">
        <f t="shared" si="83"/>
        <v>-1240714.18</v>
      </c>
      <c r="BP24" s="13">
        <f t="shared" si="83"/>
        <v>-1540967.06</v>
      </c>
      <c r="BQ24" s="13">
        <f t="shared" si="83"/>
        <v>-700417.59</v>
      </c>
      <c r="BR24" s="13">
        <f t="shared" si="83"/>
        <v>-1265716.08</v>
      </c>
      <c r="BS24" s="13">
        <f t="shared" si="83"/>
        <v>-2503480.5999999996</v>
      </c>
      <c r="BT24" s="13">
        <f t="shared" si="83"/>
        <v>-558598.03</v>
      </c>
      <c r="BU24" s="13">
        <f t="shared" si="83"/>
        <v>-1826080.63</v>
      </c>
      <c r="BV24" s="13">
        <f t="shared" si="83"/>
        <v>-1635305.3</v>
      </c>
      <c r="BW24" s="13">
        <f t="shared" si="83"/>
        <v>-3101095.38</v>
      </c>
      <c r="BX24" s="13">
        <f t="shared" si="83"/>
        <v>-1944075.25</v>
      </c>
      <c r="BY24" s="13">
        <f t="shared" si="83"/>
        <v>-991411.42</v>
      </c>
      <c r="BZ24" s="13">
        <f t="shared" si="83"/>
        <v>-5399607.2800000003</v>
      </c>
      <c r="CA24" s="13">
        <f t="shared" si="83"/>
        <v>-964505.47</v>
      </c>
      <c r="CB24" s="13">
        <f t="shared" si="83"/>
        <v>-975976.08</v>
      </c>
      <c r="CC24" s="13">
        <f t="shared" si="83"/>
        <v>-3008731.05</v>
      </c>
      <c r="CD24" s="13">
        <f t="shared" si="83"/>
        <v>-1992412.69</v>
      </c>
      <c r="CE24" s="13">
        <f t="shared" si="83"/>
        <v>-118276.36</v>
      </c>
      <c r="CF24" s="13">
        <f t="shared" si="83"/>
        <v>-2359455.29</v>
      </c>
      <c r="CG24" s="13">
        <f t="shared" si="83"/>
        <v>-1089278.67</v>
      </c>
      <c r="CH24" s="13">
        <f t="shared" si="83"/>
        <v>-1936557.83</v>
      </c>
      <c r="CI24" s="13">
        <f t="shared" si="83"/>
        <v>-730867.86</v>
      </c>
      <c r="CJ24" s="13">
        <f t="shared" si="83"/>
        <v>-900592.91</v>
      </c>
      <c r="CK24" s="13">
        <f t="shared" si="83"/>
        <v>-1374916.1400000001</v>
      </c>
      <c r="CL24" s="13">
        <f t="shared" si="83"/>
        <v>-2059212.64</v>
      </c>
      <c r="CM24" s="13">
        <f t="shared" si="83"/>
        <v>-291056.08</v>
      </c>
      <c r="CN24" s="13">
        <f t="shared" si="83"/>
        <v>-1872600.85</v>
      </c>
      <c r="CO24" s="13">
        <f t="shared" si="83"/>
        <v>-1647052.6</v>
      </c>
      <c r="CP24" s="13">
        <f t="shared" si="83"/>
        <v>-1548451.03</v>
      </c>
      <c r="CQ24" s="13">
        <f t="shared" si="83"/>
        <v>-2014845.3199999998</v>
      </c>
      <c r="CR24" s="13">
        <f t="shared" si="83"/>
        <v>-1090304.33</v>
      </c>
      <c r="CS24" s="13">
        <f t="shared" si="83"/>
        <v>-1049780.19</v>
      </c>
      <c r="CT24" s="13">
        <f t="shared" si="83"/>
        <v>-1974100.57</v>
      </c>
      <c r="CU24" s="13">
        <f t="shared" si="83"/>
        <v>-2518484.15</v>
      </c>
      <c r="CV24" s="13">
        <f t="shared" si="83"/>
        <v>-351888.8</v>
      </c>
      <c r="CW24" s="13">
        <f t="shared" si="83"/>
        <v>-1495998.1600000001</v>
      </c>
      <c r="CX24" s="13">
        <f t="shared" si="83"/>
        <v>-2106755.41</v>
      </c>
      <c r="CY24" s="13">
        <f t="shared" si="83"/>
        <v>-1812714.0699999998</v>
      </c>
      <c r="CZ24" s="13">
        <f t="shared" si="83"/>
        <v>-5621559.6600000001</v>
      </c>
      <c r="DA24" s="13">
        <f t="shared" si="83"/>
        <v>-149808.76</v>
      </c>
      <c r="DB24" s="13">
        <f t="shared" si="83"/>
        <v>-1261242.32</v>
      </c>
      <c r="DC24" s="13">
        <f t="shared" si="83"/>
        <v>-870914.50000000035</v>
      </c>
      <c r="DD24" s="13">
        <f t="shared" si="83"/>
        <v>-1054138.9100000004</v>
      </c>
      <c r="DE24" s="13">
        <f t="shared" si="83"/>
        <v>-2039125.6400000001</v>
      </c>
      <c r="DF24" s="13">
        <f t="shared" si="83"/>
        <v>-1996988.55</v>
      </c>
      <c r="DG24" s="13">
        <f t="shared" si="83"/>
        <v>-2402425.4800000009</v>
      </c>
      <c r="DH24" s="13">
        <f t="shared" si="83"/>
        <v>-1637664.42</v>
      </c>
      <c r="DI24" s="13">
        <f t="shared" si="83"/>
        <v>-1734337.4999999998</v>
      </c>
      <c r="DJ24" s="13">
        <f t="shared" si="83"/>
        <v>-1932331.3799999997</v>
      </c>
      <c r="DK24" s="13">
        <f t="shared" si="83"/>
        <v>-833959.02000000025</v>
      </c>
      <c r="DL24" s="13">
        <f t="shared" si="83"/>
        <v>-1878418.6900000002</v>
      </c>
      <c r="DM24" s="13">
        <f t="shared" si="83"/>
        <v>-1499397.2399999995</v>
      </c>
      <c r="DN24" s="13">
        <f t="shared" si="83"/>
        <v>-2125034.4300000006</v>
      </c>
      <c r="DO24" s="13">
        <f t="shared" si="83"/>
        <v>-2997641.2100000009</v>
      </c>
      <c r="DP24" s="13">
        <f t="shared" si="83"/>
        <v>-923703.53</v>
      </c>
      <c r="DQ24" s="13">
        <f t="shared" si="83"/>
        <v>-1931848.53</v>
      </c>
      <c r="DR24" s="13">
        <f t="shared" si="83"/>
        <v>-2048025.8399999985</v>
      </c>
      <c r="DS24" s="13">
        <f t="shared" si="83"/>
        <v>-2578654.9499999997</v>
      </c>
      <c r="DT24" s="13">
        <f t="shared" si="83"/>
        <v>-949888.10999999964</v>
      </c>
      <c r="DU24" s="13">
        <f t="shared" si="83"/>
        <v>-2058123.3599999999</v>
      </c>
      <c r="DV24" s="13">
        <f t="shared" si="83"/>
        <v>-918465.83999999985</v>
      </c>
      <c r="DW24" s="13">
        <f t="shared" si="83"/>
        <v>-1293035.5299999996</v>
      </c>
      <c r="DX24" s="13">
        <f t="shared" si="83"/>
        <v>-2997936.85</v>
      </c>
      <c r="DY24" s="13">
        <f t="shared" si="83"/>
        <v>-2193548.0499999998</v>
      </c>
      <c r="DZ24" s="13">
        <f t="shared" ref="DZ24:GK24" si="84">SUM(DZ20:DZ23)</f>
        <v>-544531.01</v>
      </c>
      <c r="EA24" s="13">
        <f t="shared" si="84"/>
        <v>-1315244.2</v>
      </c>
      <c r="EB24" s="13">
        <f t="shared" si="84"/>
        <v>-821946.57</v>
      </c>
      <c r="EC24" s="13">
        <f t="shared" si="84"/>
        <v>-3948073.1099999985</v>
      </c>
      <c r="ED24" s="13">
        <f t="shared" si="84"/>
        <v>-620160.02</v>
      </c>
      <c r="EE24" s="13">
        <f t="shared" si="84"/>
        <v>-3254169.41</v>
      </c>
      <c r="EF24" s="13">
        <f t="shared" si="84"/>
        <v>-677414.51000000013</v>
      </c>
      <c r="EG24" s="13">
        <f t="shared" si="84"/>
        <v>-1979125.56</v>
      </c>
      <c r="EH24" s="13">
        <f t="shared" si="84"/>
        <v>-1024810.42</v>
      </c>
      <c r="EI24" s="13">
        <f t="shared" si="84"/>
        <v>-21696588.859999999</v>
      </c>
      <c r="EJ24" s="13">
        <f t="shared" si="84"/>
        <v>-688379.85999999987</v>
      </c>
      <c r="EK24" s="13">
        <f t="shared" si="84"/>
        <v>-2127409.0299999998</v>
      </c>
      <c r="EL24" s="13">
        <f t="shared" si="84"/>
        <v>-1194860.3200000003</v>
      </c>
      <c r="EM24" s="13">
        <f t="shared" si="84"/>
        <v>-2217169.3600000003</v>
      </c>
      <c r="EN24" s="13">
        <f t="shared" si="84"/>
        <v>-2164370.2999999984</v>
      </c>
      <c r="EO24" s="13">
        <f t="shared" si="84"/>
        <v>-1021752.0899999999</v>
      </c>
      <c r="EP24" s="13">
        <f t="shared" si="84"/>
        <v>-1923201.79</v>
      </c>
      <c r="EQ24" s="13">
        <f t="shared" si="84"/>
        <v>-979785.57000000018</v>
      </c>
      <c r="ER24" s="13">
        <f t="shared" si="84"/>
        <v>-2716504.3700000006</v>
      </c>
      <c r="ES24" s="13">
        <f t="shared" si="84"/>
        <v>-710075.91999999981</v>
      </c>
      <c r="ET24" s="13">
        <f t="shared" si="84"/>
        <v>-2064043.29</v>
      </c>
      <c r="EU24" s="13">
        <f t="shared" si="84"/>
        <v>-1367473.0799999996</v>
      </c>
      <c r="EV24" s="13">
        <f t="shared" si="84"/>
        <v>-759483.22999999986</v>
      </c>
      <c r="EW24" s="13">
        <f t="shared" si="84"/>
        <v>-2250864.8400000003</v>
      </c>
      <c r="EX24" s="13">
        <f t="shared" si="84"/>
        <v>-1355485.9199999997</v>
      </c>
      <c r="EY24" s="13">
        <f t="shared" si="84"/>
        <v>-2160935.23</v>
      </c>
      <c r="EZ24" s="13">
        <f t="shared" si="84"/>
        <v>-822328.92</v>
      </c>
      <c r="FA24" s="13">
        <f t="shared" si="84"/>
        <v>-3642426.1399999987</v>
      </c>
      <c r="FB24" s="13">
        <f t="shared" si="84"/>
        <v>-1046680.65</v>
      </c>
      <c r="FC24" s="13">
        <f t="shared" si="84"/>
        <v>-1941745.3800000001</v>
      </c>
      <c r="FD24" s="13">
        <f t="shared" si="84"/>
        <v>-831997.4299999997</v>
      </c>
      <c r="FE24" s="13">
        <f t="shared" si="84"/>
        <v>-1827663.3300000005</v>
      </c>
      <c r="FF24" s="13">
        <f t="shared" si="84"/>
        <v>-890799.33</v>
      </c>
      <c r="FG24" s="13">
        <f t="shared" si="84"/>
        <v>-1445562.1599999997</v>
      </c>
      <c r="FH24" s="13">
        <f t="shared" si="84"/>
        <v>-2159971.88</v>
      </c>
      <c r="FI24" s="13">
        <f t="shared" si="84"/>
        <v>-747496.16999999969</v>
      </c>
      <c r="FJ24" s="13">
        <f t="shared" si="84"/>
        <v>-2888966.5</v>
      </c>
      <c r="FK24" s="13">
        <f t="shared" si="84"/>
        <v>-823484.99</v>
      </c>
      <c r="FL24" s="13">
        <f t="shared" si="84"/>
        <v>-2317066.0900000003</v>
      </c>
      <c r="FM24" s="13">
        <f t="shared" si="84"/>
        <v>-1266415.81</v>
      </c>
      <c r="FN24" s="13">
        <f t="shared" si="84"/>
        <v>-3643034.0999999987</v>
      </c>
      <c r="FO24" s="13">
        <f t="shared" si="84"/>
        <v>-3487330.58</v>
      </c>
      <c r="FP24" s="13">
        <f t="shared" si="84"/>
        <v>-2718599.1199999996</v>
      </c>
      <c r="FQ24" s="13">
        <f t="shared" si="84"/>
        <v>-15714240.460000001</v>
      </c>
      <c r="FR24" s="13">
        <f t="shared" si="84"/>
        <v>-2953183.4400000004</v>
      </c>
      <c r="FS24" s="13">
        <f t="shared" si="84"/>
        <v>-918381</v>
      </c>
      <c r="FT24" s="13">
        <f t="shared" si="84"/>
        <v>-2710576.91</v>
      </c>
      <c r="FU24" s="13">
        <f t="shared" si="84"/>
        <v>-2939785.89</v>
      </c>
      <c r="FV24" s="13">
        <f t="shared" si="84"/>
        <v>-730248.85999999975</v>
      </c>
      <c r="FW24" s="13">
        <f t="shared" si="84"/>
        <v>-1919859.5999999999</v>
      </c>
      <c r="FX24" s="13">
        <f t="shared" si="84"/>
        <v>-939858.93</v>
      </c>
      <c r="FY24" s="13">
        <f t="shared" si="84"/>
        <v>-3439659.0700000003</v>
      </c>
      <c r="FZ24" s="13">
        <f t="shared" si="84"/>
        <v>-2870080.08</v>
      </c>
      <c r="GA24" s="13">
        <f t="shared" si="84"/>
        <v>-1514675.13</v>
      </c>
      <c r="GB24" s="13">
        <f t="shared" si="84"/>
        <v>-1844712.82</v>
      </c>
      <c r="GC24" s="13">
        <f t="shared" si="84"/>
        <v>-4352034.8100000005</v>
      </c>
      <c r="GD24" s="13">
        <f t="shared" si="84"/>
        <v>-3094655.7800000003</v>
      </c>
      <c r="GE24" s="13">
        <f t="shared" si="84"/>
        <v>-875739.67</v>
      </c>
      <c r="GF24" s="13">
        <f t="shared" si="84"/>
        <v>-1814388.85</v>
      </c>
      <c r="GG24" s="13">
        <f t="shared" si="84"/>
        <v>-3572590</v>
      </c>
      <c r="GH24" s="13">
        <f t="shared" si="84"/>
        <v>-3876381.9</v>
      </c>
      <c r="GI24" s="13">
        <f t="shared" si="84"/>
        <v>-2165921.61</v>
      </c>
      <c r="GJ24" s="13">
        <f t="shared" si="84"/>
        <v>-3247018.55</v>
      </c>
      <c r="GK24" s="13">
        <f t="shared" si="84"/>
        <v>-2013834.18</v>
      </c>
      <c r="GL24" s="13">
        <f t="shared" ref="GL24:IW24" si="85">SUM(GL20:GL23)</f>
        <v>-2805804.55</v>
      </c>
      <c r="GM24" s="13">
        <f t="shared" si="85"/>
        <v>-3810414.92</v>
      </c>
      <c r="GN24" s="13">
        <f t="shared" si="85"/>
        <v>-2254798</v>
      </c>
      <c r="GO24" s="13">
        <f t="shared" si="85"/>
        <v>-3710062.51</v>
      </c>
      <c r="GP24" s="13">
        <f t="shared" si="85"/>
        <v>-5638126.1299999999</v>
      </c>
      <c r="GQ24" s="13">
        <f t="shared" si="85"/>
        <v>-4041238.05</v>
      </c>
      <c r="GR24" s="13">
        <f t="shared" si="85"/>
        <v>-1335029.94</v>
      </c>
      <c r="GS24" s="13">
        <f t="shared" si="85"/>
        <v>-11341363.59</v>
      </c>
      <c r="GT24" s="13">
        <f t="shared" si="85"/>
        <v>-2520337.6500000004</v>
      </c>
      <c r="GU24" s="13">
        <f t="shared" si="85"/>
        <v>-153456.04999999999</v>
      </c>
      <c r="GV24" s="13">
        <f t="shared" si="85"/>
        <v>-4788719.5299999993</v>
      </c>
      <c r="GW24" s="13">
        <f t="shared" si="85"/>
        <v>-1369635.8699999999</v>
      </c>
      <c r="GX24" s="13">
        <f t="shared" si="85"/>
        <v>-4602308.370000001</v>
      </c>
      <c r="GY24" s="13">
        <f t="shared" si="85"/>
        <v>-6248785.6600000001</v>
      </c>
      <c r="GZ24" s="13">
        <f t="shared" si="85"/>
        <v>-2156672.8299999991</v>
      </c>
      <c r="HA24" s="13">
        <f t="shared" si="85"/>
        <v>-2333048.09</v>
      </c>
      <c r="HB24" s="13">
        <f t="shared" si="85"/>
        <v>-2930357.47</v>
      </c>
      <c r="HC24" s="13">
        <f t="shared" si="85"/>
        <v>-4151983.33</v>
      </c>
      <c r="HD24" s="13">
        <f t="shared" si="85"/>
        <v>-4181045.8499999987</v>
      </c>
      <c r="HE24" s="13">
        <f t="shared" si="85"/>
        <v>-842850.81</v>
      </c>
      <c r="HF24" s="13">
        <f t="shared" si="85"/>
        <v>-5538989.1900000004</v>
      </c>
      <c r="HG24" s="13">
        <f t="shared" si="85"/>
        <v>-4894904.09</v>
      </c>
      <c r="HH24" s="13">
        <f t="shared" si="85"/>
        <v>-1228285.1799999992</v>
      </c>
      <c r="HI24" s="13">
        <f t="shared" si="85"/>
        <v>-1132996.71</v>
      </c>
      <c r="HJ24" s="13">
        <f t="shared" si="85"/>
        <v>-5785358.7599999998</v>
      </c>
      <c r="HK24" s="13">
        <f t="shared" si="85"/>
        <v>-2904274.3299999991</v>
      </c>
      <c r="HL24" s="13">
        <f t="shared" si="85"/>
        <v>-3227207.1500000004</v>
      </c>
      <c r="HM24" s="13">
        <f t="shared" si="85"/>
        <v>-2120606.8700000006</v>
      </c>
      <c r="HN24" s="13">
        <f t="shared" si="85"/>
        <v>-4461175.2299999995</v>
      </c>
      <c r="HO24" s="13">
        <f t="shared" si="85"/>
        <v>-904868.42</v>
      </c>
      <c r="HP24" s="13">
        <f t="shared" si="85"/>
        <v>-4193186.7699999996</v>
      </c>
      <c r="HQ24" s="13">
        <f t="shared" si="85"/>
        <v>-1303793.94</v>
      </c>
      <c r="HR24" s="13">
        <f t="shared" si="85"/>
        <v>-5227533.2700000005</v>
      </c>
      <c r="HS24" s="13">
        <f t="shared" si="85"/>
        <v>-1326374.4299999997</v>
      </c>
      <c r="HT24" s="13">
        <f t="shared" si="85"/>
        <v>-6055173.5599999968</v>
      </c>
      <c r="HU24" s="13">
        <f t="shared" si="85"/>
        <v>-1478964.4599999997</v>
      </c>
      <c r="HV24" s="13">
        <f t="shared" si="85"/>
        <v>-7240424.959999999</v>
      </c>
      <c r="HW24" s="13">
        <f t="shared" si="85"/>
        <v>-2821075.4699999997</v>
      </c>
      <c r="HX24" s="13">
        <f t="shared" si="85"/>
        <v>-5765989.6000000015</v>
      </c>
      <c r="HY24" s="13">
        <f t="shared" si="85"/>
        <v>-1616040.3499999996</v>
      </c>
      <c r="HZ24" s="13">
        <f t="shared" si="85"/>
        <v>-806904.32000000041</v>
      </c>
      <c r="IA24" s="13">
        <f t="shared" si="85"/>
        <v>-4235728.75</v>
      </c>
      <c r="IB24" s="13">
        <f t="shared" si="85"/>
        <v>-5417655.2999999998</v>
      </c>
      <c r="IC24" s="13">
        <f t="shared" si="85"/>
        <v>-5245728.67</v>
      </c>
      <c r="ID24" s="13">
        <f t="shared" si="85"/>
        <v>-2547097</v>
      </c>
      <c r="IE24" s="13">
        <f t="shared" si="85"/>
        <v>-5972412.9000000004</v>
      </c>
      <c r="IF24" s="13">
        <f t="shared" si="85"/>
        <v>-6508641.629999998</v>
      </c>
      <c r="IG24" s="13">
        <f t="shared" si="85"/>
        <v>-2727080.4000000008</v>
      </c>
      <c r="IH24" s="13">
        <f t="shared" si="85"/>
        <v>-5165232.09</v>
      </c>
      <c r="II24" s="13">
        <f t="shared" si="85"/>
        <v>-2937347.29</v>
      </c>
      <c r="IJ24" s="13">
        <f t="shared" si="85"/>
        <v>-3183484.98</v>
      </c>
      <c r="IK24" s="13">
        <f t="shared" si="85"/>
        <v>-3785587.96</v>
      </c>
      <c r="IL24" s="13">
        <f t="shared" si="85"/>
        <v>-4896109.3199999994</v>
      </c>
      <c r="IM24" s="13">
        <f t="shared" si="85"/>
        <v>-1334462.3399999996</v>
      </c>
      <c r="IN24" s="13">
        <f t="shared" si="85"/>
        <v>-6137027.160000002</v>
      </c>
      <c r="IO24" s="13">
        <f t="shared" si="85"/>
        <v>-5102958.3699999982</v>
      </c>
      <c r="IP24" s="13">
        <f t="shared" si="85"/>
        <v>-4549331.82</v>
      </c>
      <c r="IQ24" s="13">
        <f t="shared" si="85"/>
        <v>-1563041.6299999997</v>
      </c>
      <c r="IR24" s="13">
        <f t="shared" si="85"/>
        <v>-7669427.7800000012</v>
      </c>
      <c r="IS24" s="13">
        <f t="shared" si="85"/>
        <v>-2351775.4000000013</v>
      </c>
      <c r="IT24" s="13">
        <f t="shared" si="85"/>
        <v>-2192759.0700000003</v>
      </c>
      <c r="IU24" s="13">
        <f t="shared" si="85"/>
        <v>-4558024.04</v>
      </c>
      <c r="IV24" s="13">
        <f t="shared" si="85"/>
        <v>-9044831.2800000031</v>
      </c>
      <c r="IW24" s="13">
        <f t="shared" si="85"/>
        <v>-2984387.9099999997</v>
      </c>
      <c r="IX24" s="13">
        <f t="shared" ref="IX24:JW24" si="86">SUM(IX20:IX23)</f>
        <v>-4829955.9300000034</v>
      </c>
      <c r="IY24" s="13">
        <f t="shared" si="86"/>
        <v>-4507020.41</v>
      </c>
      <c r="IZ24" s="13">
        <f t="shared" si="86"/>
        <v>-2211971.0499999998</v>
      </c>
      <c r="JA24" s="13">
        <f t="shared" si="86"/>
        <v>-4968014.4800000004</v>
      </c>
      <c r="JB24" s="13">
        <f t="shared" si="86"/>
        <v>-135112.79999999999</v>
      </c>
      <c r="JC24" s="13">
        <f t="shared" si="86"/>
        <v>-7300529.2599999998</v>
      </c>
      <c r="JD24" s="13">
        <f t="shared" si="86"/>
        <v>-1596681.5200000003</v>
      </c>
      <c r="JE24" s="13">
        <f t="shared" si="86"/>
        <v>-6312033.7599999979</v>
      </c>
      <c r="JF24" s="13">
        <f t="shared" si="86"/>
        <v>-1660290.7099999997</v>
      </c>
      <c r="JG24" s="13">
        <f t="shared" si="86"/>
        <v>-2292123.919999999</v>
      </c>
      <c r="JH24" s="13">
        <f t="shared" si="86"/>
        <v>-4378379.84</v>
      </c>
      <c r="JI24" s="13">
        <f t="shared" si="86"/>
        <v>-1153569.0299999996</v>
      </c>
      <c r="JJ24" s="13">
        <f t="shared" si="86"/>
        <v>-6594737.0100000016</v>
      </c>
      <c r="JK24" s="13">
        <f t="shared" si="86"/>
        <v>-2268822.37</v>
      </c>
      <c r="JL24" s="13">
        <f t="shared" si="86"/>
        <v>-6682257.8900000006</v>
      </c>
      <c r="JM24" s="13">
        <f t="shared" si="86"/>
        <v>-3481286.919999999</v>
      </c>
      <c r="JN24" s="13">
        <f t="shared" si="86"/>
        <v>-6218506.1699999999</v>
      </c>
      <c r="JO24" s="13">
        <f t="shared" si="86"/>
        <v>-1669124.0799999996</v>
      </c>
      <c r="JP24" s="13">
        <f t="shared" si="86"/>
        <v>-5779036.3700000001</v>
      </c>
      <c r="JQ24" s="13">
        <f t="shared" si="86"/>
        <v>-1373056.4199999992</v>
      </c>
      <c r="JR24" s="13">
        <f t="shared" si="86"/>
        <v>-7733220.4400000004</v>
      </c>
      <c r="JS24" s="13">
        <f t="shared" si="86"/>
        <v>-1958275.0899999992</v>
      </c>
      <c r="JT24" s="13">
        <f t="shared" si="86"/>
        <v>-1624850.4499999988</v>
      </c>
      <c r="JU24" s="13">
        <f t="shared" si="86"/>
        <v>-5180943.8899999969</v>
      </c>
      <c r="JV24" s="13">
        <f t="shared" si="86"/>
        <v>-3284060.51</v>
      </c>
      <c r="JW24" s="13">
        <f t="shared" si="86"/>
        <v>-5487698.9700000007</v>
      </c>
      <c r="JX24" s="13">
        <f t="shared" ref="JX24" si="87">SUM(JX20:JX23)</f>
        <v>-1239803.0800000003</v>
      </c>
      <c r="JY24" s="13">
        <f t="shared" ref="JY24" si="88">SUM(JY20:JY23)</f>
        <v>-5015410.32</v>
      </c>
      <c r="JZ24" s="13">
        <f t="shared" ref="JZ24" si="89">SUM(JZ20:JZ23)</f>
        <v>-1774796.9499999997</v>
      </c>
      <c r="KA24" s="13">
        <f t="shared" ref="KA24" si="90">SUM(KA20:KA23)</f>
        <v>-12430978.229999997</v>
      </c>
      <c r="KB24" s="13">
        <f t="shared" ref="KB24" si="91">SUM(KB20:KB23)</f>
        <v>0</v>
      </c>
      <c r="KC24" s="13">
        <f t="shared" ref="KC24" si="92">SUM(KC20:KC23)</f>
        <v>0</v>
      </c>
      <c r="KD24" s="13">
        <f t="shared" ref="KD24" si="93">SUM(KD20:KD23)</f>
        <v>0</v>
      </c>
      <c r="KE24" s="13">
        <f t="shared" ref="KE24" si="94">SUM(KE20:KE23)</f>
        <v>0</v>
      </c>
      <c r="KF24" s="13">
        <f t="shared" ref="KF24" si="95">SUM(KF20:KF23)</f>
        <v>0</v>
      </c>
      <c r="KG24" s="13">
        <f t="shared" ref="KG24" si="96">SUM(KG20:KG23)</f>
        <v>0</v>
      </c>
      <c r="KH24" s="13">
        <f t="shared" ref="KH24" si="97">SUM(KH20:KH23)</f>
        <v>0</v>
      </c>
      <c r="KI24" s="13">
        <f t="shared" ref="KI24" si="98">SUM(KI20:KI23)</f>
        <v>0</v>
      </c>
      <c r="KJ24" s="13">
        <f t="shared" ref="KJ24" si="99">SUM(KJ20:KJ23)</f>
        <v>0</v>
      </c>
      <c r="KK24" s="13">
        <f t="shared" ref="KK24" si="100">SUM(KK20:KK23)</f>
        <v>0</v>
      </c>
      <c r="KL24" s="13">
        <f t="shared" ref="KL24" si="101">SUM(KL20:KL23)</f>
        <v>0</v>
      </c>
      <c r="KM24" s="13">
        <f t="shared" ref="KM24" si="102">SUM(KM20:KM23)</f>
        <v>0</v>
      </c>
      <c r="KN24" s="13">
        <f t="shared" ref="KN24" si="103">SUM(KN20:KN23)</f>
        <v>0</v>
      </c>
      <c r="KO24" s="13">
        <f t="shared" ref="KO24" si="104">SUM(KO20:KO23)</f>
        <v>0</v>
      </c>
      <c r="KP24" s="13">
        <f t="shared" ref="KP24" si="105">SUM(KP20:KP23)</f>
        <v>0</v>
      </c>
      <c r="KQ24" s="13">
        <f t="shared" ref="KQ24" si="106">SUM(KQ20:KQ23)</f>
        <v>0</v>
      </c>
      <c r="KR24" s="13">
        <f t="shared" ref="KR24" si="107">SUM(KR20:KR23)</f>
        <v>0</v>
      </c>
      <c r="KS24" s="13">
        <f t="shared" ref="KS24" si="108">SUM(KS20:KS23)</f>
        <v>0</v>
      </c>
      <c r="KT24" s="13">
        <f t="shared" ref="KT24" si="109">SUM(KT20:KT23)</f>
        <v>0</v>
      </c>
      <c r="KU24" s="13">
        <f t="shared" ref="KU24" si="110">SUM(KU20:KU23)</f>
        <v>0</v>
      </c>
      <c r="KV24" s="13">
        <f t="shared" ref="KV24" si="111">SUM(KV20:KV23)</f>
        <v>0</v>
      </c>
      <c r="KW24" s="13">
        <f t="shared" ref="KW24" si="112">SUM(KW20:KW23)</f>
        <v>0</v>
      </c>
      <c r="KX24" s="13">
        <f t="shared" ref="KX24" si="113">SUM(KX20:KX23)</f>
        <v>0</v>
      </c>
      <c r="KY24" s="13">
        <f t="shared" ref="KY24" si="114">SUM(KY20:KY23)</f>
        <v>0</v>
      </c>
      <c r="KZ24" s="13">
        <f t="shared" ref="KZ24" si="115">SUM(KZ20:KZ23)</f>
        <v>0</v>
      </c>
    </row>
    <row r="25" spans="1:313" ht="15.75" thickTop="1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</row>
    <row r="26" spans="1:313" x14ac:dyDescent="0.25">
      <c r="A26" s="12" t="s">
        <v>13</v>
      </c>
      <c r="B26" s="5">
        <f>Comerica!B22+Fidelity!B21+MS!B22</f>
        <v>0</v>
      </c>
      <c r="C26" s="5">
        <f>Comerica!C22+Fidelity!C21+MS!C22</f>
        <v>0</v>
      </c>
      <c r="D26" s="5">
        <f>Comerica!D22+Fidelity!D21+MS!D22</f>
        <v>6462.4800000000005</v>
      </c>
      <c r="E26" s="5">
        <f>Comerica!E22+Fidelity!E21+MS!E22</f>
        <v>0</v>
      </c>
      <c r="F26" s="5">
        <f>Comerica!F22+Fidelity!F21+MS!F22</f>
        <v>0</v>
      </c>
      <c r="G26" s="5">
        <f>Comerica!G22+Fidelity!G21+MS!G22</f>
        <v>0</v>
      </c>
      <c r="H26" s="5">
        <f>Comerica!H22+Fidelity!H21+MS!H22</f>
        <v>50000</v>
      </c>
      <c r="I26" s="5">
        <f>Comerica!I22+Fidelity!I21+MS!I22</f>
        <v>0</v>
      </c>
      <c r="J26" s="5">
        <f>Comerica!J22+Fidelity!J21+MS!J22</f>
        <v>201137.36</v>
      </c>
      <c r="K26" s="5">
        <f>Comerica!K22+Fidelity!K21+MS!K22</f>
        <v>0</v>
      </c>
      <c r="L26" s="5">
        <f>Comerica!L22+Fidelity!L21+MS!L22</f>
        <v>0</v>
      </c>
      <c r="M26" s="5">
        <f>Comerica!M22+Fidelity!M21+MS!M22</f>
        <v>0</v>
      </c>
      <c r="N26" s="5">
        <f>Comerica!N22+Fidelity!N21+MS!N22</f>
        <v>4357.79</v>
      </c>
      <c r="O26" s="5">
        <f>Comerica!O22+Fidelity!O21+MS!O22</f>
        <v>0</v>
      </c>
      <c r="P26" s="5">
        <f>Comerica!P22+Fidelity!P21+MS!P22</f>
        <v>0</v>
      </c>
      <c r="Q26" s="5">
        <f>Comerica!Q22+Fidelity!Q21+MS!Q22</f>
        <v>0</v>
      </c>
      <c r="R26" s="5">
        <f>Comerica!R22+Fidelity!R21+MS!R22</f>
        <v>0</v>
      </c>
      <c r="S26" s="5">
        <f>Comerica!S22+Fidelity!S21+MS!S22</f>
        <v>0</v>
      </c>
      <c r="T26" s="5">
        <f>Comerica!T22+Fidelity!T21+MS!T22</f>
        <v>0</v>
      </c>
      <c r="U26" s="5">
        <f>Comerica!U22+Fidelity!U21+MS!U22</f>
        <v>0</v>
      </c>
      <c r="V26" s="5">
        <f>Comerica!V22+Fidelity!V21+MS!V22</f>
        <v>0</v>
      </c>
      <c r="W26" s="5">
        <f>Comerica!W22+Fidelity!W21+MS!W22</f>
        <v>473.74</v>
      </c>
      <c r="X26" s="5">
        <f>Comerica!X22+Fidelity!X21+MS!X22</f>
        <v>1256.23</v>
      </c>
      <c r="Y26" s="5">
        <f>Comerica!Y22+Fidelity!Y21+MS!Y22</f>
        <v>0</v>
      </c>
      <c r="Z26" s="5">
        <f>Comerica!Z22+Fidelity!Z21+MS!Z22</f>
        <v>0</v>
      </c>
      <c r="AA26" s="5">
        <f>Comerica!AA22+Fidelity!AA21+MS!AA22</f>
        <v>51689.24</v>
      </c>
      <c r="AB26" s="5">
        <f>Comerica!AB22+Fidelity!AB21+MS!AB22</f>
        <v>0</v>
      </c>
      <c r="AC26" s="5">
        <f>Comerica!AC22+Fidelity!AC21+MS!AC22</f>
        <v>5000000</v>
      </c>
      <c r="AD26" s="5">
        <f>Comerica!AD22+Fidelity!AD21+MS!AD22</f>
        <v>0</v>
      </c>
      <c r="AE26" s="5">
        <f>Comerica!AE22+Fidelity!AE21+MS!AE22</f>
        <v>0</v>
      </c>
      <c r="AF26" s="5">
        <f>Comerica!AF22+Fidelity!AF21+MS!AF22</f>
        <v>0</v>
      </c>
      <c r="AG26" s="5">
        <f>Comerica!AG22+Fidelity!AG21+MS!AG22</f>
        <v>0</v>
      </c>
      <c r="AH26" s="5">
        <f>Comerica!AH22+Fidelity!AH21+MS!AH22</f>
        <v>30000000</v>
      </c>
      <c r="AI26" s="5">
        <f>Comerica!AI22+Fidelity!AI21+MS!AI22</f>
        <v>0</v>
      </c>
      <c r="AJ26" s="5">
        <f>Comerica!AJ22+Fidelity!AJ21+MS!AJ22</f>
        <v>0</v>
      </c>
      <c r="AK26" s="5">
        <f>Comerica!AK22+Fidelity!AK21+MS!AK22</f>
        <v>0</v>
      </c>
      <c r="AL26" s="5">
        <f>Comerica!AL22+Fidelity!AL21+MS!AL22</f>
        <v>0</v>
      </c>
      <c r="AM26" s="5">
        <f>Comerica!AM22+Fidelity!AM21+MS!AM22</f>
        <v>0</v>
      </c>
      <c r="AN26" s="5">
        <f>Comerica!AN22+Fidelity!AN21+MS!AN22</f>
        <v>0</v>
      </c>
      <c r="AO26" s="5">
        <f>Comerica!AO22+Fidelity!AO21+MS!AO22</f>
        <v>5000000</v>
      </c>
      <c r="AP26" s="5">
        <f>Comerica!AP22+Fidelity!AP21+MS!AP22</f>
        <v>0</v>
      </c>
      <c r="AQ26" s="5">
        <f>Comerica!AQ22+Fidelity!AQ21+MS!AQ22</f>
        <v>0</v>
      </c>
      <c r="AR26" s="5">
        <f>Comerica!AR22+Fidelity!AR21+MS!AR22</f>
        <v>0</v>
      </c>
      <c r="AS26" s="5">
        <f>Comerica!AS22+Fidelity!AS21+MS!AS22</f>
        <v>0</v>
      </c>
      <c r="AT26" s="5">
        <f>Comerica!AT22+Fidelity!AT21+MS!AT22</f>
        <v>0</v>
      </c>
      <c r="AU26" s="5">
        <f>Comerica!AU22+Fidelity!AU21+MS!AU22</f>
        <v>15000000</v>
      </c>
      <c r="AV26" s="5">
        <f>Comerica!AV22+Fidelity!AV21+MS!AV22</f>
        <v>0</v>
      </c>
      <c r="AW26" s="5">
        <f>Comerica!AW22+Fidelity!AW21+MS!AW22</f>
        <v>0</v>
      </c>
      <c r="AX26" s="5">
        <f>Comerica!AX22+Fidelity!AX21+MS!AX22</f>
        <v>0</v>
      </c>
      <c r="AY26" s="5">
        <f>Comerica!AY22+Fidelity!AY21+MS!AY22</f>
        <v>0</v>
      </c>
      <c r="AZ26" s="5">
        <f>Comerica!AZ22+Fidelity!AZ21+MS!AZ22</f>
        <v>18500000</v>
      </c>
      <c r="BA26" s="5">
        <f>Comerica!BA22+Fidelity!BA21+MS!BA22</f>
        <v>0</v>
      </c>
      <c r="BB26" s="5">
        <f>Comerica!BB22+Fidelity!BB21+MS!BB22</f>
        <v>0</v>
      </c>
      <c r="BC26" s="5">
        <f>Comerica!BC22+Fidelity!BC21+MS!BC22</f>
        <v>0</v>
      </c>
      <c r="BD26" s="5">
        <f>Comerica!BD22+Fidelity!BD21+MS!BD22</f>
        <v>0</v>
      </c>
      <c r="BE26" s="5">
        <f>Comerica!BE22+Fidelity!BE21+MS!BE22</f>
        <v>0</v>
      </c>
      <c r="BF26" s="5">
        <f>Comerica!BF22+Fidelity!BF21+MS!BF22</f>
        <v>0</v>
      </c>
      <c r="BG26" s="5">
        <f>Comerica!BG22+Fidelity!BG21+MS!BG22</f>
        <v>0</v>
      </c>
      <c r="BH26" s="5">
        <f>Comerica!BH22+Fidelity!BH21+MS!BH22</f>
        <v>0</v>
      </c>
      <c r="BI26" s="5">
        <f>Comerica!BI22+Fidelity!BI21+MS!BI22</f>
        <v>0</v>
      </c>
      <c r="BJ26" s="5">
        <f>Comerica!BJ22+Fidelity!BJ21+MS!BJ22</f>
        <v>0</v>
      </c>
      <c r="BK26" s="5">
        <f>Comerica!BK22+Fidelity!BK21+MS!BK22</f>
        <v>1285</v>
      </c>
      <c r="BL26" s="5">
        <f>Comerica!BL22+Fidelity!BL21+MS!BL22</f>
        <v>0</v>
      </c>
      <c r="BM26" s="5">
        <f>Comerica!BM22+Fidelity!BM21+MS!BM22</f>
        <v>0</v>
      </c>
      <c r="BN26" s="5">
        <f>Comerica!BN22+Fidelity!BN21+MS!BN22</f>
        <v>0</v>
      </c>
      <c r="BO26" s="5">
        <f>Comerica!BO22+Fidelity!BO21+MS!BO22</f>
        <v>0</v>
      </c>
      <c r="BP26" s="5">
        <f>Comerica!BP22+Fidelity!BP21+MS!BP22</f>
        <v>0</v>
      </c>
      <c r="BQ26" s="5">
        <f>Comerica!BQ22+Fidelity!BQ21+MS!BQ22</f>
        <v>0</v>
      </c>
      <c r="BR26" s="5">
        <f>Comerica!BR22+Fidelity!BR21+MS!BR22</f>
        <v>0</v>
      </c>
      <c r="BS26" s="5">
        <f>Comerica!BS22+Fidelity!BS21+MS!BS22</f>
        <v>0</v>
      </c>
      <c r="BT26" s="5">
        <f>Comerica!BT22+Fidelity!BT21+MS!BT22</f>
        <v>0</v>
      </c>
      <c r="BU26" s="5">
        <f>Comerica!BU22+Fidelity!BU21+MS!BU22</f>
        <v>0</v>
      </c>
      <c r="BV26" s="5">
        <f>Comerica!BV22+Fidelity!BV21+MS!BV22</f>
        <v>0</v>
      </c>
      <c r="BW26" s="5">
        <f>Comerica!BW22+Fidelity!BW21+MS!BW22</f>
        <v>0</v>
      </c>
      <c r="BX26" s="5">
        <f>Comerica!BX22+Fidelity!BX21+MS!BX22</f>
        <v>0</v>
      </c>
      <c r="BY26" s="5">
        <f>Comerica!BY22+Fidelity!BY21+MS!BY22</f>
        <v>40000000</v>
      </c>
      <c r="BZ26" s="5">
        <f>Comerica!BZ22+Fidelity!BZ21+MS!BZ22</f>
        <v>0</v>
      </c>
      <c r="CA26" s="5">
        <f>Comerica!CA22+Fidelity!CA21+MS!CA22</f>
        <v>0</v>
      </c>
      <c r="CB26" s="5">
        <f>Comerica!CB22+Fidelity!CB21+MS!CB22</f>
        <v>0</v>
      </c>
      <c r="CC26" s="5">
        <f>Comerica!CC22+Fidelity!CC21+MS!CC22</f>
        <v>0</v>
      </c>
      <c r="CD26" s="5">
        <f>Comerica!CD22+Fidelity!CD21+MS!CD22</f>
        <v>0</v>
      </c>
      <c r="CE26" s="5">
        <f>Comerica!CE22+Fidelity!CE21+MS!CE22</f>
        <v>0</v>
      </c>
      <c r="CF26" s="5">
        <f>Comerica!CF22+Fidelity!CF21+MS!CF22</f>
        <v>0</v>
      </c>
      <c r="CG26" s="5">
        <f>Comerica!CG22+Fidelity!CG21+MS!CG22</f>
        <v>0</v>
      </c>
      <c r="CH26" s="5">
        <f>Comerica!CH22+Fidelity!CH21+MS!CH22</f>
        <v>0</v>
      </c>
      <c r="CI26" s="5">
        <f>Comerica!CI22+Fidelity!CI21+MS!CI22</f>
        <v>0</v>
      </c>
      <c r="CJ26" s="5">
        <f>Comerica!CJ22+Fidelity!CJ21+MS!CJ22</f>
        <v>0</v>
      </c>
      <c r="CK26" s="5">
        <f>Comerica!CK22+Fidelity!CK21+MS!CK22</f>
        <v>0</v>
      </c>
      <c r="CL26" s="5">
        <f>Comerica!CL22+Fidelity!CL21+MS!CL22</f>
        <v>0</v>
      </c>
      <c r="CM26" s="5">
        <f>Comerica!CM22+Fidelity!CM21+MS!CM22</f>
        <v>0</v>
      </c>
      <c r="CN26" s="5">
        <f>Comerica!CN22+Fidelity!CN21+MS!CN22</f>
        <v>0</v>
      </c>
      <c r="CO26" s="5">
        <f>Comerica!CO22+Fidelity!CO21+MS!CO22</f>
        <v>0</v>
      </c>
      <c r="CP26" s="5">
        <f>Comerica!CP22+Fidelity!CP21+MS!CP22</f>
        <v>0</v>
      </c>
      <c r="CQ26" s="5">
        <f>Comerica!CQ22+Fidelity!CQ21+MS!CQ22</f>
        <v>0</v>
      </c>
      <c r="CR26" s="5">
        <f>Comerica!CR22+Fidelity!CR21+MS!CR22</f>
        <v>0</v>
      </c>
      <c r="CS26" s="5">
        <f>Comerica!CS22+Fidelity!CS21+MS!CS22</f>
        <v>375</v>
      </c>
      <c r="CT26" s="5">
        <f>Comerica!CT22+Fidelity!CT21+MS!CT22</f>
        <v>0</v>
      </c>
      <c r="CU26" s="5">
        <f>Comerica!CU22+Fidelity!CU21+MS!CU22</f>
        <v>0</v>
      </c>
      <c r="CV26" s="5">
        <f>Comerica!CV22+Fidelity!CV21+MS!CV22</f>
        <v>0</v>
      </c>
      <c r="CW26" s="5">
        <f>Comerica!CW22+Fidelity!CW21+MS!CW22</f>
        <v>0</v>
      </c>
      <c r="CX26" s="5">
        <f>Comerica!CX22+Fidelity!CX21+MS!CX22</f>
        <v>0</v>
      </c>
      <c r="CY26" s="5">
        <f>Comerica!CY22+Fidelity!CY21+MS!CY22</f>
        <v>0</v>
      </c>
      <c r="CZ26" s="5">
        <f>Comerica!CZ22+Fidelity!CZ21+MS!CZ22</f>
        <v>0</v>
      </c>
      <c r="DA26" s="5">
        <f>Comerica!DA22+Fidelity!DA21+MS!DA22</f>
        <v>0</v>
      </c>
      <c r="DB26" s="5">
        <f>Comerica!DB22+Fidelity!DB21+MS!DB22</f>
        <v>0</v>
      </c>
      <c r="DC26" s="5">
        <f>Comerica!DC22+Fidelity!DC21+MS!DC22</f>
        <v>25000000</v>
      </c>
      <c r="DD26" s="5">
        <f>Comerica!DD22+Fidelity!DD21+MS!DD22</f>
        <v>4000000</v>
      </c>
      <c r="DE26" s="5">
        <f>Comerica!DE22+Fidelity!DE21+MS!DE22</f>
        <v>0</v>
      </c>
      <c r="DF26" s="5">
        <f>Comerica!DF22+Fidelity!DF21+MS!DF22</f>
        <v>554.75</v>
      </c>
      <c r="DG26" s="5">
        <f>Comerica!DG22+Fidelity!DG21+MS!DG22</f>
        <v>0</v>
      </c>
      <c r="DH26" s="5">
        <f>Comerica!DH22+Fidelity!DH21+MS!DH22</f>
        <v>0</v>
      </c>
      <c r="DI26" s="5">
        <f>Comerica!DI22+Fidelity!DI21+MS!DI22</f>
        <v>0</v>
      </c>
      <c r="DJ26" s="5">
        <f>Comerica!DJ22+Fidelity!DJ21+MS!DJ22</f>
        <v>0</v>
      </c>
      <c r="DK26" s="5">
        <f>Comerica!DK22+Fidelity!DK21+MS!DK22</f>
        <v>0</v>
      </c>
      <c r="DL26" s="5">
        <f>Comerica!DL22+Fidelity!DL21+MS!DL22</f>
        <v>0</v>
      </c>
      <c r="DM26" s="5">
        <f>Comerica!DM22+Fidelity!DM21+MS!DM22</f>
        <v>0</v>
      </c>
      <c r="DN26" s="5">
        <f>Comerica!DN22+Fidelity!DN21+MS!DN22</f>
        <v>0</v>
      </c>
      <c r="DO26" s="5">
        <f>Comerica!DO22+Fidelity!DO21+MS!DO22</f>
        <v>0</v>
      </c>
      <c r="DP26" s="5">
        <f>Comerica!DP22+Fidelity!DP21+MS!DP22</f>
        <v>0</v>
      </c>
      <c r="DQ26" s="5">
        <f>Comerica!DQ22+Fidelity!DQ21+MS!DQ22</f>
        <v>0</v>
      </c>
      <c r="DR26" s="5">
        <f>Comerica!DR22+Fidelity!DR21+MS!DR22</f>
        <v>0</v>
      </c>
      <c r="DS26" s="5">
        <f>Comerica!DS22+Fidelity!DS21+MS!DS22</f>
        <v>0</v>
      </c>
      <c r="DT26" s="5">
        <f>Comerica!DT22+Fidelity!DT21+MS!DT22</f>
        <v>0</v>
      </c>
      <c r="DU26" s="5">
        <f>Comerica!DU22+Fidelity!DU21+MS!DU22</f>
        <v>0</v>
      </c>
      <c r="DV26" s="5">
        <f>Comerica!DV22+Fidelity!DV21+MS!DV22</f>
        <v>0</v>
      </c>
      <c r="DW26" s="5">
        <f>Comerica!DW22+Fidelity!DW21+MS!DW22</f>
        <v>0</v>
      </c>
      <c r="DX26" s="5">
        <f>Comerica!DX22+Fidelity!DX21+MS!DX22</f>
        <v>0</v>
      </c>
      <c r="DY26" s="5">
        <f>Comerica!DY22+Fidelity!DY21+MS!DY22</f>
        <v>0</v>
      </c>
      <c r="DZ26" s="5">
        <f>Comerica!DZ22+Fidelity!DZ21+MS!DZ22</f>
        <v>0</v>
      </c>
      <c r="EA26" s="5">
        <f>Comerica!EA22+Fidelity!EA21+MS!EA22</f>
        <v>0</v>
      </c>
      <c r="EB26" s="5">
        <f>Comerica!EB22+Fidelity!EB21+MS!EB22</f>
        <v>0</v>
      </c>
      <c r="EC26" s="5">
        <f>Comerica!EC22+Fidelity!EC21+MS!EC22</f>
        <v>0</v>
      </c>
      <c r="ED26" s="5">
        <f>Comerica!ED22+Fidelity!ED21+MS!ED22</f>
        <v>0</v>
      </c>
      <c r="EE26" s="5">
        <f>Comerica!EE22+Fidelity!EE21+MS!EE22</f>
        <v>0</v>
      </c>
      <c r="EF26" s="5">
        <f>Comerica!EF22+Fidelity!EF21+MS!EF22</f>
        <v>0</v>
      </c>
      <c r="EG26" s="5">
        <f>Comerica!EG22+Fidelity!EG21+MS!EG22</f>
        <v>0</v>
      </c>
      <c r="EH26" s="5">
        <f>Comerica!EH22+Fidelity!EH21+MS!EH22</f>
        <v>0</v>
      </c>
      <c r="EI26" s="5">
        <f>Comerica!EI22+Fidelity!EI21+MS!EI22</f>
        <v>0</v>
      </c>
      <c r="EJ26" s="5">
        <f>Comerica!EJ22+Fidelity!EJ21+MS!EJ22</f>
        <v>0</v>
      </c>
      <c r="EK26" s="5">
        <f>Comerica!EK22+Fidelity!EK21+MS!EK22</f>
        <v>0</v>
      </c>
      <c r="EL26" s="5">
        <f>Comerica!EL22+Fidelity!EL21+MS!EL22</f>
        <v>0</v>
      </c>
      <c r="EM26" s="5">
        <f>Comerica!EM22+Fidelity!EM21+MS!EM22</f>
        <v>0</v>
      </c>
      <c r="EN26" s="5">
        <f>Comerica!EN22+Fidelity!EN21+MS!EN22</f>
        <v>0</v>
      </c>
      <c r="EO26" s="5">
        <f>Comerica!EO22+Fidelity!EO21+MS!EO22</f>
        <v>0</v>
      </c>
      <c r="EP26" s="5">
        <f>Comerica!EP22+Fidelity!EP21+MS!EP22</f>
        <v>0</v>
      </c>
      <c r="EQ26" s="5">
        <f>Comerica!EQ22+Fidelity!EQ21+MS!EQ22</f>
        <v>0</v>
      </c>
      <c r="ER26" s="5">
        <f>Comerica!ER22+Fidelity!ER21+MS!ER22</f>
        <v>0</v>
      </c>
      <c r="ES26" s="5">
        <f>Comerica!ES22+Fidelity!ES21+MS!ES22</f>
        <v>0</v>
      </c>
      <c r="ET26" s="5">
        <f>Comerica!ET22+Fidelity!ET21+MS!ET22</f>
        <v>0</v>
      </c>
      <c r="EU26" s="5">
        <f>Comerica!EU22+Fidelity!EU21+MS!EU22</f>
        <v>0</v>
      </c>
      <c r="EV26" s="5">
        <f>Comerica!EV22+Fidelity!EV21+MS!EV22</f>
        <v>0</v>
      </c>
      <c r="EW26" s="5">
        <f>Comerica!EW22+Fidelity!EW21+MS!EW22</f>
        <v>0</v>
      </c>
      <c r="EX26" s="5">
        <f>Comerica!EX22+Fidelity!EX21+MS!EX22</f>
        <v>0</v>
      </c>
      <c r="EY26" s="5">
        <f>Comerica!EY22+Fidelity!EY21+MS!EY22</f>
        <v>0</v>
      </c>
      <c r="EZ26" s="5">
        <f>Comerica!EZ22+Fidelity!EZ21+MS!EZ22</f>
        <v>0</v>
      </c>
      <c r="FA26" s="5">
        <f>Comerica!FA22+Fidelity!FA21+MS!FA22</f>
        <v>0</v>
      </c>
      <c r="FB26" s="5">
        <f>Comerica!FB22+Fidelity!FB21+MS!FB22</f>
        <v>0</v>
      </c>
      <c r="FC26" s="5">
        <f>Comerica!FC22+Fidelity!FC21+MS!FC22</f>
        <v>75000000</v>
      </c>
      <c r="FD26" s="5">
        <f>Comerica!FD22+Fidelity!FD21+MS!FD22</f>
        <v>0</v>
      </c>
      <c r="FE26" s="5">
        <f>Comerica!FE22+Fidelity!FE21+MS!FE22</f>
        <v>0</v>
      </c>
      <c r="FF26" s="5">
        <f>Comerica!FF22+Fidelity!FF21+MS!FF22</f>
        <v>0</v>
      </c>
      <c r="FG26" s="5">
        <f>Comerica!FG22+Fidelity!FG21+MS!FG22</f>
        <v>0</v>
      </c>
      <c r="FH26" s="5">
        <f>Comerica!FH22+Fidelity!FH21+MS!FH22</f>
        <v>0</v>
      </c>
      <c r="FI26" s="5">
        <f>Comerica!FI22+Fidelity!FI21+MS!FI22</f>
        <v>0</v>
      </c>
      <c r="FJ26" s="5">
        <f>Comerica!FJ22+Fidelity!FJ21+MS!FJ22</f>
        <v>0</v>
      </c>
      <c r="FK26" s="5">
        <f>Comerica!FK22+Fidelity!FK21+MS!FK22</f>
        <v>0</v>
      </c>
      <c r="FL26" s="5">
        <f>Comerica!FL22+Fidelity!FL21+MS!FL22</f>
        <v>0</v>
      </c>
      <c r="FM26" s="5">
        <f>Comerica!FM22+Fidelity!FM21+MS!FM22</f>
        <v>0</v>
      </c>
      <c r="FN26" s="5">
        <f>Comerica!FN22+Fidelity!FN21+MS!FN22</f>
        <v>0</v>
      </c>
      <c r="FO26" s="5">
        <f>Comerica!FO22+Fidelity!FO21+MS!FO22</f>
        <v>0</v>
      </c>
      <c r="FP26" s="5">
        <f>Comerica!FP22+Fidelity!FP21+MS!FP22</f>
        <v>0</v>
      </c>
      <c r="FQ26" s="5">
        <f>Comerica!FQ22+Fidelity!FQ21+MS!FQ22</f>
        <v>0</v>
      </c>
      <c r="FR26" s="5">
        <f>Comerica!FR22+Fidelity!FR21+MS!FR22</f>
        <v>0</v>
      </c>
      <c r="FS26" s="5">
        <f>Comerica!FS22+Fidelity!FS21+MS!FS22</f>
        <v>0</v>
      </c>
      <c r="FT26" s="5">
        <f>Comerica!FT22+Fidelity!FT21+MS!FT22</f>
        <v>0</v>
      </c>
      <c r="FU26" s="5">
        <f>Comerica!FU22+Fidelity!FU21+MS!FU22</f>
        <v>0</v>
      </c>
      <c r="FV26" s="5">
        <f>Comerica!FV22+Fidelity!FV21+MS!FV22</f>
        <v>0</v>
      </c>
      <c r="FW26" s="5">
        <f>Comerica!FW22+Fidelity!FW21+MS!FW22</f>
        <v>0</v>
      </c>
      <c r="FX26" s="5">
        <f>Comerica!FX22+Fidelity!FX21+MS!FX22</f>
        <v>0</v>
      </c>
      <c r="FY26" s="5">
        <f>Comerica!FY22+Fidelity!FY21+MS!FY22</f>
        <v>0</v>
      </c>
      <c r="FZ26" s="5">
        <f>Comerica!FZ22+Fidelity!FZ21+MS!FZ22</f>
        <v>0</v>
      </c>
      <c r="GA26" s="5">
        <f>Comerica!GA22+Fidelity!GA21+MS!GA22</f>
        <v>0</v>
      </c>
      <c r="GB26" s="5">
        <f>Comerica!GB22+Fidelity!GB21+MS!GB22</f>
        <v>0</v>
      </c>
      <c r="GC26" s="5">
        <f>Comerica!GC22+Fidelity!GC21+MS!GC22</f>
        <v>0</v>
      </c>
      <c r="GD26" s="5">
        <f>Comerica!GD22+Fidelity!GD21+MS!GD22</f>
        <v>0</v>
      </c>
      <c r="GE26" s="5">
        <f>Comerica!GE22+Fidelity!GE21+MS!GE22</f>
        <v>0</v>
      </c>
      <c r="GF26" s="5">
        <f>Comerica!GF22+Fidelity!GF21+MS!GF22</f>
        <v>0</v>
      </c>
      <c r="GG26" s="5">
        <f>Comerica!GG22+Fidelity!GG21+MS!GG22</f>
        <v>0</v>
      </c>
      <c r="GH26" s="5">
        <f>Comerica!GH22+Fidelity!GH21+MS!GH22</f>
        <v>0</v>
      </c>
      <c r="GI26" s="5">
        <f>Comerica!GI22+Fidelity!GI21+MS!GI22</f>
        <v>0</v>
      </c>
      <c r="GJ26" s="5">
        <f>Comerica!GJ22+Fidelity!GJ21+MS!GJ22</f>
        <v>0</v>
      </c>
      <c r="GK26" s="5">
        <f>Comerica!GK22+Fidelity!GK21+MS!GK22</f>
        <v>0</v>
      </c>
      <c r="GL26" s="5">
        <f>Comerica!GL22+Fidelity!GL21+MS!GL22</f>
        <v>0</v>
      </c>
      <c r="GM26" s="5">
        <f>Comerica!GM22+Fidelity!GM21+MS!GM22</f>
        <v>0</v>
      </c>
      <c r="GN26" s="5">
        <f>Comerica!GN22+Fidelity!GN21+MS!GN22</f>
        <v>0</v>
      </c>
      <c r="GO26" s="5">
        <f>Comerica!GO22+Fidelity!GO21+MS!GO22</f>
        <v>0</v>
      </c>
      <c r="GP26" s="5">
        <f>Comerica!GP22+Fidelity!GP21+MS!GP22</f>
        <v>0</v>
      </c>
      <c r="GQ26" s="5">
        <f>Comerica!GQ22+Fidelity!GQ21+MS!GQ22</f>
        <v>38000</v>
      </c>
      <c r="GR26" s="5">
        <f>Comerica!GR22+Fidelity!GR21+MS!GR22</f>
        <v>0</v>
      </c>
      <c r="GS26" s="5">
        <f>Comerica!GS22+Fidelity!GS21+MS!GS22+'Wells Fargo'!B22</f>
        <v>0</v>
      </c>
      <c r="GT26" s="5">
        <f>Comerica!GT22+Fidelity!GT21+MS!GT22+'Wells Fargo'!C22</f>
        <v>0</v>
      </c>
      <c r="GU26" s="5">
        <f>Comerica!GU22+Fidelity!GU21+MS!GU22+'Wells Fargo'!D22</f>
        <v>0</v>
      </c>
      <c r="GV26" s="5">
        <f>Comerica!GV22+Fidelity!GV21+MS!GV22+'Wells Fargo'!E22</f>
        <v>0</v>
      </c>
      <c r="GW26" s="5">
        <f>Comerica!GW22+Fidelity!GW21+MS!GW22+'Wells Fargo'!F22</f>
        <v>0</v>
      </c>
      <c r="GX26" s="5">
        <f>Comerica!GX22+Fidelity!GX21+MS!GX22+'Wells Fargo'!G22</f>
        <v>0</v>
      </c>
      <c r="GY26" s="5">
        <f>Comerica!GY22+Fidelity!GY21+MS!GY22+'Wells Fargo'!H22</f>
        <v>0</v>
      </c>
      <c r="GZ26" s="5">
        <f>Comerica!GZ22+Fidelity!GZ21+MS!GZ22+'Wells Fargo'!I22</f>
        <v>0</v>
      </c>
      <c r="HA26" s="5">
        <f>Comerica!HA22+Fidelity!HA21+MS!HA22+'Wells Fargo'!J22</f>
        <v>0</v>
      </c>
      <c r="HB26" s="5" t="e">
        <f>Comerica!HB22+Fidelity!HB21+MS!HB22+'Wells Fargo'!#REF!</f>
        <v>#REF!</v>
      </c>
      <c r="HC26" s="5">
        <f>Comerica!HC22+Fidelity!HC21+MS!HC22+'Wells Fargo'!L22</f>
        <v>0</v>
      </c>
      <c r="HD26" s="5">
        <f>Comerica!HD22+Fidelity!HD21+MS!HD22+'Wells Fargo'!M22</f>
        <v>0</v>
      </c>
      <c r="HE26" s="5">
        <f>Comerica!HE22+Fidelity!HE21+MS!HE22+'Wells Fargo'!N22</f>
        <v>0</v>
      </c>
      <c r="HF26" s="5">
        <f>Comerica!HF22+Fidelity!HF21+MS!HF22+'Wells Fargo'!O41</f>
        <v>0</v>
      </c>
      <c r="HG26" s="5">
        <f>Comerica!HG22+Fidelity!HG21+MS!HG22+'Wells Fargo'!P41</f>
        <v>0</v>
      </c>
      <c r="HH26" s="5">
        <f>Comerica!HH22+Fidelity!HH21+MS!HH22+'Wells Fargo'!Q41</f>
        <v>0</v>
      </c>
      <c r="HI26" s="5">
        <f>Comerica!HI22+Fidelity!HI21+MS!HI22+'Wells Fargo'!R41</f>
        <v>0</v>
      </c>
      <c r="HJ26" s="5">
        <f>Comerica!HJ22+Fidelity!HJ21+MS!HJ22+'Wells Fargo'!S41</f>
        <v>0</v>
      </c>
      <c r="HK26" s="5">
        <f>Comerica!HK22+Fidelity!HK21+MS!HK22+'Wells Fargo'!T41</f>
        <v>0</v>
      </c>
      <c r="HL26" s="5">
        <f>Comerica!HL22+Fidelity!HL21+MS!HL22+'Wells Fargo'!U41</f>
        <v>0</v>
      </c>
      <c r="HM26" s="5">
        <f>Comerica!HM22+Fidelity!HM21+MS!HM22+'Wells Fargo'!V41</f>
        <v>0</v>
      </c>
      <c r="HN26" s="5">
        <f>Comerica!HN22+Fidelity!HN21+MS!HN22+'Wells Fargo'!W41</f>
        <v>0</v>
      </c>
      <c r="HO26" s="5">
        <f>Comerica!HO22+Fidelity!HO21+MS!HO22+'Wells Fargo'!X41</f>
        <v>0</v>
      </c>
      <c r="HP26" s="5">
        <f>Comerica!HP22+Fidelity!HP21+MS!HP22+'Wells Fargo'!Y41</f>
        <v>0</v>
      </c>
      <c r="HQ26" s="5">
        <f>Comerica!HQ22+Fidelity!HQ21+MS!HQ22+'Wells Fargo'!Z41</f>
        <v>0</v>
      </c>
      <c r="HR26" s="5">
        <f>Comerica!HR22+Fidelity!HR21+MS!HR22+'Wells Fargo'!AA41</f>
        <v>0</v>
      </c>
      <c r="HS26" s="5">
        <f>Comerica!HS22+Fidelity!HS21+MS!HS22+'Wells Fargo'!AB41</f>
        <v>0</v>
      </c>
      <c r="HT26" s="5">
        <f>Comerica!HT22+Fidelity!HT21+MS!HT22+'Wells Fargo'!AC41</f>
        <v>0</v>
      </c>
      <c r="HU26" s="5">
        <f>Comerica!HU22+Fidelity!HU21+MS!HU22+'Wells Fargo'!AD41</f>
        <v>0</v>
      </c>
      <c r="HV26" s="5">
        <f>Comerica!HV22+Fidelity!HV21+MS!HV22+'Wells Fargo'!AE41</f>
        <v>0</v>
      </c>
      <c r="HW26" s="5">
        <f>Comerica!HW22+Fidelity!HW21+MS!HW22+'Wells Fargo'!AF41</f>
        <v>0</v>
      </c>
      <c r="HX26" s="5">
        <f>Comerica!HX22+Fidelity!HX21+MS!HX22+'Wells Fargo'!AG41</f>
        <v>0</v>
      </c>
      <c r="HY26" s="5">
        <f>Comerica!HY22+Fidelity!HY21+MS!HY22+'Wells Fargo'!AH41</f>
        <v>0</v>
      </c>
      <c r="HZ26" s="5">
        <f>Comerica!HZ22+Fidelity!HZ21+MS!HZ22+'Wells Fargo'!AI41</f>
        <v>0</v>
      </c>
      <c r="IA26" s="5">
        <f>Comerica!IA22+Fidelity!IA21+MS!IA22+'Wells Fargo'!AJ41</f>
        <v>0</v>
      </c>
      <c r="IB26" s="5">
        <f>Comerica!IB22+Fidelity!IB21+MS!IB22+'Wells Fargo'!AK41</f>
        <v>0</v>
      </c>
      <c r="IC26" s="5">
        <f>Comerica!IC22+Fidelity!IC21+MS!IC22+'Wells Fargo'!AL41</f>
        <v>0</v>
      </c>
      <c r="ID26" s="5">
        <f>Comerica!ID22+Fidelity!ID21+MS!ID22+'Wells Fargo'!AM41</f>
        <v>0</v>
      </c>
      <c r="IE26" s="5">
        <f>Comerica!IE22+Fidelity!IE21+MS!IE22+'Wells Fargo'!AN41</f>
        <v>0</v>
      </c>
      <c r="IF26" s="5">
        <f>Comerica!IF22+Fidelity!IF21+MS!IF22+'Wells Fargo'!AO41</f>
        <v>0</v>
      </c>
      <c r="IG26" s="5">
        <f>Comerica!IG22+Fidelity!IG21+MS!IG22+'Wells Fargo'!AP41</f>
        <v>0</v>
      </c>
      <c r="IH26" s="5">
        <f>Comerica!IH22+Fidelity!IH21+MS!IH22+'Wells Fargo'!AQ41</f>
        <v>0</v>
      </c>
      <c r="II26" s="5">
        <f>Comerica!II22+Fidelity!II21+MS!II22+'Wells Fargo'!AR41</f>
        <v>0</v>
      </c>
      <c r="IJ26" s="5">
        <f>Comerica!IJ22+Fidelity!IJ21+MS!IJ22+'Wells Fargo'!AS41</f>
        <v>0</v>
      </c>
      <c r="IK26" s="5">
        <f>Comerica!IK22+Fidelity!IK21+MS!IK22+'Wells Fargo'!AT41</f>
        <v>0</v>
      </c>
      <c r="IL26" s="5">
        <f>Comerica!IL22+Fidelity!IL21+MS!IL22+'Wells Fargo'!AU41</f>
        <v>0</v>
      </c>
      <c r="IM26" s="5">
        <f>Comerica!IM22+Fidelity!IM21+MS!IM22+'Wells Fargo'!AV41</f>
        <v>0</v>
      </c>
      <c r="IN26" s="5">
        <f>Comerica!IN22+Fidelity!IN21+MS!IN22+'Wells Fargo'!AW41</f>
        <v>0</v>
      </c>
      <c r="IO26" s="5">
        <f>Comerica!IO22+Fidelity!IO21+MS!IO22+'Wells Fargo'!AX41</f>
        <v>0</v>
      </c>
      <c r="IP26" s="5">
        <f>Comerica!IP22+Fidelity!IP21+MS!IP22+'Wells Fargo'!AY41</f>
        <v>0</v>
      </c>
      <c r="IQ26" s="5">
        <f>Comerica!IQ22+Fidelity!IQ21+MS!IQ22+'Wells Fargo'!AZ41</f>
        <v>0</v>
      </c>
      <c r="IR26" s="5">
        <f>Comerica!IR22+Fidelity!IR21+MS!IR22+'Wells Fargo'!BA41</f>
        <v>0</v>
      </c>
      <c r="IS26" s="5">
        <f>Comerica!IS22+Fidelity!IS21+MS!IS22+'Wells Fargo'!BB41</f>
        <v>0</v>
      </c>
      <c r="IT26" s="5">
        <f>Comerica!IT22+Fidelity!IT21+MS!IT22+'Wells Fargo'!BC41</f>
        <v>0</v>
      </c>
      <c r="IU26" s="5">
        <f>Comerica!IU22+Fidelity!IU21+MS!IU22+'Wells Fargo'!BD41</f>
        <v>0</v>
      </c>
      <c r="IV26" s="5">
        <f>Comerica!IV22+Fidelity!IV21+MS!IV22+'Wells Fargo'!BE41</f>
        <v>0</v>
      </c>
      <c r="IW26" s="5">
        <f>Comerica!IW22+Fidelity!IW21+MS!IW22+'Wells Fargo'!BF41</f>
        <v>0</v>
      </c>
      <c r="IX26" s="5">
        <f>Comerica!IX22+Fidelity!IX21+MS!IX22+'Wells Fargo'!BG41</f>
        <v>0</v>
      </c>
      <c r="IY26" s="5">
        <f>Comerica!IY22+Fidelity!IY21+MS!IY22+'Wells Fargo'!BH41</f>
        <v>0</v>
      </c>
      <c r="IZ26" s="5">
        <f>Comerica!IZ22+Fidelity!IZ21+MS!IZ22+'Wells Fargo'!BI41</f>
        <v>0</v>
      </c>
      <c r="JA26" s="5">
        <f>Comerica!JA22+Fidelity!JA21+MS!JA22+'Wells Fargo'!BJ41</f>
        <v>0</v>
      </c>
      <c r="JB26" s="5">
        <f>Comerica!JB22+Fidelity!JB21+MS!JB22+'Wells Fargo'!BK41</f>
        <v>0</v>
      </c>
      <c r="JC26" s="5">
        <f>Comerica!JC22+Fidelity!JC21+MS!JC22+'Wells Fargo'!BL41</f>
        <v>0</v>
      </c>
      <c r="JD26" s="5">
        <f>Comerica!JD22+Fidelity!JD21+MS!JD22+'Wells Fargo'!BM41</f>
        <v>0</v>
      </c>
      <c r="JE26" s="5">
        <f>Comerica!JE22+Fidelity!JE21+MS!JE22+'Wells Fargo'!BN41</f>
        <v>0</v>
      </c>
      <c r="JF26" s="5">
        <f>Comerica!JF22+Fidelity!JF21+MS!JF22+'Wells Fargo'!BO41</f>
        <v>0</v>
      </c>
      <c r="JG26" s="5">
        <f>Comerica!JG22+Fidelity!JG21+MS!JG22+'Wells Fargo'!BP41</f>
        <v>0</v>
      </c>
      <c r="JH26" s="5">
        <f>Comerica!JH22+Fidelity!JH21+MS!JH22+'Wells Fargo'!BQ41</f>
        <v>0</v>
      </c>
      <c r="JI26" s="5">
        <f>Comerica!JI22+Fidelity!JI21+MS!JI22+'Wells Fargo'!BR41</f>
        <v>0</v>
      </c>
      <c r="JJ26" s="5">
        <f>Comerica!JJ22+Fidelity!JJ21+MS!JJ22+'Wells Fargo'!BS41</f>
        <v>0</v>
      </c>
      <c r="JK26" s="5">
        <f>Comerica!JK22+Fidelity!JK21+MS!JK22+'Wells Fargo'!BT41</f>
        <v>0</v>
      </c>
      <c r="JL26" s="5">
        <f>Comerica!JL22+Fidelity!JL21+MS!JL22+'Wells Fargo'!BU41</f>
        <v>0</v>
      </c>
      <c r="JM26" s="5">
        <f>Comerica!JM22+Fidelity!JM21+MS!JM22+'Wells Fargo'!BV41</f>
        <v>0</v>
      </c>
      <c r="JN26" s="5">
        <f>Comerica!JN22+Fidelity!JN21+MS!JN22+'Wells Fargo'!BW41</f>
        <v>0</v>
      </c>
      <c r="JO26" s="5">
        <f>Comerica!JO22+Fidelity!JO21+MS!JO22+'Wells Fargo'!BX41</f>
        <v>0</v>
      </c>
      <c r="JP26" s="5">
        <f>Comerica!JP22+Fidelity!JP21+MS!JP22+'Wells Fargo'!BY41</f>
        <v>0</v>
      </c>
      <c r="JQ26" s="5">
        <f>Comerica!JQ22+Fidelity!JQ21+MS!JQ22+'Wells Fargo'!BZ41</f>
        <v>0</v>
      </c>
      <c r="JR26" s="5">
        <f>Comerica!JR22+Fidelity!JR21+MS!JR22+'Wells Fargo'!CA41</f>
        <v>0</v>
      </c>
      <c r="JS26" s="5">
        <f>Comerica!JS22+Fidelity!JS21+MS!JS22+'Wells Fargo'!CB41</f>
        <v>0</v>
      </c>
      <c r="JT26" s="5">
        <f>Comerica!JT22+Fidelity!JT21+MS!JT22+'Wells Fargo'!CC41</f>
        <v>0</v>
      </c>
      <c r="JU26" s="5">
        <f>Comerica!JU22+Fidelity!JU21+MS!JU22+'Wells Fargo'!CD41</f>
        <v>0</v>
      </c>
      <c r="JV26" s="5">
        <f>Comerica!JV22+Fidelity!JV21+MS!JV22+'Wells Fargo'!CE41</f>
        <v>0</v>
      </c>
      <c r="JW26" s="5">
        <f>Comerica!JW22+Fidelity!JW21+MS!JW22+'Wells Fargo'!CF41</f>
        <v>0</v>
      </c>
      <c r="JX26" s="5">
        <f>Comerica!JX22+Fidelity!JX21+MS!JX22+'Wells Fargo'!CG41</f>
        <v>0</v>
      </c>
      <c r="JY26" s="5">
        <f>Comerica!JY22+Fidelity!JY21+MS!JY22+'Wells Fargo'!CH22</f>
        <v>0</v>
      </c>
      <c r="JZ26" s="5">
        <f>Comerica!JZ22+Fidelity!JZ21+MS!JZ22+'Wells Fargo'!CI22</f>
        <v>0</v>
      </c>
      <c r="KA26" s="5">
        <f>Comerica!KA22+Fidelity!KA21+MS!KA22+'Wells Fargo'!CJ22</f>
        <v>0</v>
      </c>
      <c r="KB26" s="5">
        <f>Comerica!KB22+Fidelity!KB21+MS!KB22+'Wells Fargo'!CK22</f>
        <v>0</v>
      </c>
      <c r="KC26" s="5">
        <f>Comerica!KC22+Fidelity!KC21+MS!KC22+'Wells Fargo'!CL22</f>
        <v>0</v>
      </c>
      <c r="KD26" s="5">
        <f>Comerica!KD22+Fidelity!KD21+MS!KD22+'Wells Fargo'!CM22</f>
        <v>0</v>
      </c>
      <c r="KE26" s="5">
        <f>Comerica!KE22+Fidelity!KE21+MS!KE22+'Wells Fargo'!CN22</f>
        <v>0</v>
      </c>
      <c r="KF26" s="5">
        <f>Comerica!KF22+Fidelity!KF21+MS!KF22+'Wells Fargo'!CO22</f>
        <v>0</v>
      </c>
      <c r="KG26" s="5">
        <f>Comerica!KG22+Fidelity!KG21+MS!KG22+'Wells Fargo'!CP22</f>
        <v>0</v>
      </c>
      <c r="KH26" s="5">
        <f>Comerica!KH22+Fidelity!KH21+MS!KH22+'Wells Fargo'!CQ22</f>
        <v>0</v>
      </c>
      <c r="KI26" s="5">
        <f>Comerica!KI22+Fidelity!KI21+MS!KI22+'Wells Fargo'!CR22</f>
        <v>0</v>
      </c>
      <c r="KJ26" s="5">
        <f>Comerica!KJ22+Fidelity!KJ21+MS!KJ22+'Wells Fargo'!CS22</f>
        <v>0</v>
      </c>
      <c r="KK26" s="5">
        <f>Comerica!KK22+Fidelity!KK21+MS!KK22+'Wells Fargo'!CT22</f>
        <v>0</v>
      </c>
      <c r="KL26" s="5">
        <f>Comerica!KL22+Fidelity!KL21+MS!KL22+'Wells Fargo'!CU22</f>
        <v>0</v>
      </c>
      <c r="KM26" s="5">
        <f>Comerica!KM22+Fidelity!KM21+MS!KM22+'Wells Fargo'!CV22</f>
        <v>0</v>
      </c>
      <c r="KN26" s="5">
        <f>Comerica!KN22+Fidelity!KN21+MS!KN22+'Wells Fargo'!CW22</f>
        <v>0</v>
      </c>
      <c r="KO26" s="5">
        <f>Comerica!KO22+Fidelity!KO21+MS!KO22+'Wells Fargo'!CX22</f>
        <v>0</v>
      </c>
      <c r="KP26" s="5">
        <f>Comerica!KP22+Fidelity!KP21+MS!KP22+'Wells Fargo'!CY22</f>
        <v>0</v>
      </c>
      <c r="KQ26" s="5">
        <f>Comerica!KQ22+Fidelity!KQ21+MS!KQ22+'Wells Fargo'!CZ22</f>
        <v>0</v>
      </c>
      <c r="KR26" s="5">
        <f>Comerica!KR22+Fidelity!KR21+MS!KR22+'Wells Fargo'!DA22</f>
        <v>0</v>
      </c>
      <c r="KS26" s="5">
        <f>Comerica!KS22+Fidelity!KS21+MS!KS22+'Wells Fargo'!DB22</f>
        <v>0</v>
      </c>
      <c r="KT26" s="5">
        <f>Comerica!KT22+Fidelity!KT21+MS!KT22+'Wells Fargo'!DC22</f>
        <v>0</v>
      </c>
      <c r="KU26" s="5">
        <f>Comerica!KU22+Fidelity!KU21+MS!KU22+'Wells Fargo'!DD22</f>
        <v>0</v>
      </c>
      <c r="KV26" s="5">
        <f>Comerica!KV22+Fidelity!KV21+MS!KV22+'Wells Fargo'!DE22</f>
        <v>0</v>
      </c>
      <c r="KW26" s="5">
        <f>Comerica!KW22+Fidelity!KW21+MS!KW22+'Wells Fargo'!DF22</f>
        <v>0</v>
      </c>
      <c r="KX26" s="5">
        <f>Comerica!KX22+Fidelity!KX21+MS!KX22+'Wells Fargo'!DG22</f>
        <v>0</v>
      </c>
      <c r="KY26" s="5">
        <f>Comerica!KY22+Fidelity!KY21+MS!KY22+'Wells Fargo'!DH22</f>
        <v>0</v>
      </c>
      <c r="KZ26" s="5">
        <f>Comerica!KZ22+Fidelity!KZ21+MS!KZ22+'Wells Fargo'!DI22</f>
        <v>0</v>
      </c>
    </row>
    <row r="27" spans="1:313" x14ac:dyDescent="0.25">
      <c r="A27" s="12" t="s">
        <v>12</v>
      </c>
      <c r="B27" s="5">
        <f>Comerica!B23+Fidelity!B22+MS!B23</f>
        <v>0</v>
      </c>
      <c r="C27" s="5">
        <f>Comerica!C23+Fidelity!C22+MS!C23</f>
        <v>0</v>
      </c>
      <c r="D27" s="5">
        <f>Comerica!D23+Fidelity!D22+MS!D23</f>
        <v>0</v>
      </c>
      <c r="E27" s="5">
        <f>Comerica!E23+Fidelity!E22+MS!E23</f>
        <v>0</v>
      </c>
      <c r="F27" s="5">
        <f>Comerica!F23+Fidelity!F22+MS!F23</f>
        <v>0</v>
      </c>
      <c r="G27" s="5">
        <f>Comerica!G23+Fidelity!G22+MS!G23</f>
        <v>0</v>
      </c>
      <c r="H27" s="5">
        <f>Comerica!H23+Fidelity!H22+MS!H23</f>
        <v>0</v>
      </c>
      <c r="I27" s="5">
        <f>Comerica!I23+Fidelity!I22+MS!I23</f>
        <v>0</v>
      </c>
      <c r="J27" s="5">
        <f>Comerica!J23+Fidelity!J22+MS!J23</f>
        <v>0</v>
      </c>
      <c r="K27" s="5">
        <f>Comerica!K23+Fidelity!K22+MS!K23</f>
        <v>412.56</v>
      </c>
      <c r="L27" s="5">
        <f>Comerica!L23+Fidelity!L22+MS!L23</f>
        <v>0</v>
      </c>
      <c r="M27" s="5">
        <f>Comerica!M23+Fidelity!M22+MS!M23</f>
        <v>0</v>
      </c>
      <c r="N27" s="5">
        <f>Comerica!N23+Fidelity!N22+MS!N23</f>
        <v>0</v>
      </c>
      <c r="O27" s="5">
        <f>Comerica!O23+Fidelity!O22+MS!O23</f>
        <v>0</v>
      </c>
      <c r="P27" s="5">
        <f>Comerica!P23+Fidelity!P22+MS!P23</f>
        <v>0</v>
      </c>
      <c r="Q27" s="5">
        <f>Comerica!Q23+Fidelity!Q22+MS!Q23</f>
        <v>0</v>
      </c>
      <c r="R27" s="5">
        <f>Comerica!R23+Fidelity!R22+MS!R23</f>
        <v>4852.5300000000007</v>
      </c>
      <c r="S27" s="5">
        <f>Comerica!S23+Fidelity!S22+MS!S23</f>
        <v>0</v>
      </c>
      <c r="T27" s="5">
        <f>Comerica!T23+Fidelity!T22+MS!T23</f>
        <v>0</v>
      </c>
      <c r="U27" s="5">
        <f>Comerica!U23+Fidelity!U22+MS!U23</f>
        <v>0</v>
      </c>
      <c r="V27" s="5">
        <f>Comerica!V23+Fidelity!V22+MS!V23</f>
        <v>0</v>
      </c>
      <c r="W27" s="5">
        <f>Comerica!W23+Fidelity!W22+MS!W23</f>
        <v>0</v>
      </c>
      <c r="X27" s="5">
        <f>Comerica!X23+Fidelity!X22+MS!X23</f>
        <v>0</v>
      </c>
      <c r="Y27" s="5">
        <f>Comerica!Y23+Fidelity!Y22+MS!Y23</f>
        <v>0</v>
      </c>
      <c r="Z27" s="5">
        <f>Comerica!Z23+Fidelity!Z22+MS!Z23</f>
        <v>0</v>
      </c>
      <c r="AA27" s="5">
        <f>Comerica!AA23+Fidelity!AA22+MS!AA23</f>
        <v>0</v>
      </c>
      <c r="AB27" s="5">
        <f>Comerica!AB23+Fidelity!AB22+MS!AB23</f>
        <v>0</v>
      </c>
      <c r="AC27" s="5">
        <f>Comerica!AC23+Fidelity!AC22+MS!AC23</f>
        <v>0</v>
      </c>
      <c r="AD27" s="5">
        <f>Comerica!AD23+Fidelity!AD22+MS!AD23</f>
        <v>74.88</v>
      </c>
      <c r="AE27" s="5">
        <f>Comerica!AE23+Fidelity!AE22+MS!AE23</f>
        <v>0</v>
      </c>
      <c r="AF27" s="5">
        <f>Comerica!AF23+Fidelity!AF22+MS!AF23</f>
        <v>0</v>
      </c>
      <c r="AG27" s="5">
        <f>Comerica!AG23+Fidelity!AG22+MS!AG23</f>
        <v>30900</v>
      </c>
      <c r="AH27" s="5">
        <f>Comerica!AH23+Fidelity!AH22+MS!AH23</f>
        <v>0</v>
      </c>
      <c r="AI27" s="5">
        <f>Comerica!AI23+Fidelity!AI22+MS!AI23</f>
        <v>3834152.82</v>
      </c>
      <c r="AJ27" s="5">
        <f>Comerica!AJ23+Fidelity!AJ22+MS!AJ23</f>
        <v>0</v>
      </c>
      <c r="AK27" s="5">
        <f>Comerica!AK23+Fidelity!AK22+MS!AK23</f>
        <v>103000</v>
      </c>
      <c r="AL27" s="5">
        <f>Comerica!AL23+Fidelity!AL22+MS!AL23</f>
        <v>0</v>
      </c>
      <c r="AM27" s="5">
        <f>Comerica!AM23+Fidelity!AM22+MS!AM23</f>
        <v>0</v>
      </c>
      <c r="AN27" s="5">
        <f>Comerica!AN23+Fidelity!AN22+MS!AN23</f>
        <v>0</v>
      </c>
      <c r="AO27" s="5">
        <f>Comerica!AO23+Fidelity!AO22+MS!AO23</f>
        <v>0</v>
      </c>
      <c r="AP27" s="5">
        <f>Comerica!AP23+Fidelity!AP22+MS!AP23</f>
        <v>7145.31</v>
      </c>
      <c r="AQ27" s="5">
        <f>Comerica!AQ23+Fidelity!AQ22+MS!AQ23</f>
        <v>3341.2</v>
      </c>
      <c r="AR27" s="5">
        <f>Comerica!AR23+Fidelity!AR22+MS!AR23</f>
        <v>0</v>
      </c>
      <c r="AS27" s="5">
        <f>Comerica!AS23+Fidelity!AS22+MS!AS23</f>
        <v>0</v>
      </c>
      <c r="AT27" s="5">
        <f>Comerica!AT23+Fidelity!AT22+MS!AT23</f>
        <v>0</v>
      </c>
      <c r="AU27" s="5">
        <f>Comerica!AU23+Fidelity!AU22+MS!AU23</f>
        <v>0</v>
      </c>
      <c r="AV27" s="5">
        <f>Comerica!AV23+Fidelity!AV22+MS!AV23</f>
        <v>0</v>
      </c>
      <c r="AW27" s="5">
        <f>Comerica!AW23+Fidelity!AW22+MS!AW23</f>
        <v>0</v>
      </c>
      <c r="AX27" s="5">
        <f>Comerica!AX23+Fidelity!AX22+MS!AX23</f>
        <v>0</v>
      </c>
      <c r="AY27" s="5">
        <f>Comerica!AY23+Fidelity!AY22+MS!AY23</f>
        <v>0</v>
      </c>
      <c r="AZ27" s="5">
        <f>Comerica!AZ23+Fidelity!AZ22+MS!AZ23</f>
        <v>1059870</v>
      </c>
      <c r="BA27" s="5">
        <f>Comerica!BA23+Fidelity!BA22+MS!BA23</f>
        <v>114250</v>
      </c>
      <c r="BB27" s="5">
        <f>Comerica!BB23+Fidelity!BB22+MS!BB23</f>
        <v>1182.92</v>
      </c>
      <c r="BC27" s="5">
        <f>Comerica!BC23+Fidelity!BC22+MS!BC23</f>
        <v>943.5</v>
      </c>
      <c r="BD27" s="5">
        <f>Comerica!BD23+Fidelity!BD22+MS!BD23</f>
        <v>3619.23</v>
      </c>
      <c r="BE27" s="5">
        <f>Comerica!BE23+Fidelity!BE22+MS!BE23</f>
        <v>0</v>
      </c>
      <c r="BF27" s="5">
        <f>Comerica!BF23+Fidelity!BF22+MS!BF23</f>
        <v>0</v>
      </c>
      <c r="BG27" s="5">
        <f>Comerica!BG23+Fidelity!BG22+MS!BG23</f>
        <v>0</v>
      </c>
      <c r="BH27" s="5">
        <f>Comerica!BH23+Fidelity!BH22+MS!BH23</f>
        <v>0</v>
      </c>
      <c r="BI27" s="5">
        <f>Comerica!BI23+Fidelity!BI22+MS!BI23</f>
        <v>0</v>
      </c>
      <c r="BJ27" s="5">
        <f>Comerica!BJ23+Fidelity!BJ22+MS!BJ23</f>
        <v>0</v>
      </c>
      <c r="BK27" s="5">
        <f>Comerica!BK23+Fidelity!BK22+MS!BK23</f>
        <v>0</v>
      </c>
      <c r="BL27" s="5">
        <f>Comerica!BL23+Fidelity!BL22+MS!BL23</f>
        <v>0</v>
      </c>
      <c r="BM27" s="5">
        <f>Comerica!BM23+Fidelity!BM22+MS!BM23</f>
        <v>1237.68</v>
      </c>
      <c r="BN27" s="5">
        <f>Comerica!BN23+Fidelity!BN22+MS!BN23</f>
        <v>0</v>
      </c>
      <c r="BO27" s="5">
        <f>Comerica!BO23+Fidelity!BO22+MS!BO23</f>
        <v>772.5</v>
      </c>
      <c r="BP27" s="5">
        <f>Comerica!BP23+Fidelity!BP22+MS!BP23</f>
        <v>0</v>
      </c>
      <c r="BQ27" s="5">
        <f>Comerica!BQ23+Fidelity!BQ22+MS!BQ23</f>
        <v>0</v>
      </c>
      <c r="BR27" s="5">
        <f>Comerica!BR23+Fidelity!BR22+MS!BR23</f>
        <v>0</v>
      </c>
      <c r="BS27" s="5">
        <f>Comerica!BS23+Fidelity!BS22+MS!BS23</f>
        <v>0</v>
      </c>
      <c r="BT27" s="5">
        <f>Comerica!BT23+Fidelity!BT22+MS!BT23</f>
        <v>0</v>
      </c>
      <c r="BU27" s="5">
        <f>Comerica!BU23+Fidelity!BU22+MS!BU23</f>
        <v>0</v>
      </c>
      <c r="BV27" s="5">
        <f>Comerica!BV23+Fidelity!BV22+MS!BV23</f>
        <v>605</v>
      </c>
      <c r="BW27" s="5">
        <f>Comerica!BW23+Fidelity!BW22+MS!BW23</f>
        <v>0</v>
      </c>
      <c r="BX27" s="5">
        <f>Comerica!BX23+Fidelity!BX22+MS!BX23</f>
        <v>0</v>
      </c>
      <c r="BY27" s="5">
        <f>Comerica!BY23+Fidelity!BY22+MS!BY23</f>
        <v>0</v>
      </c>
      <c r="BZ27" s="5">
        <f>Comerica!BZ23+Fidelity!BZ22+MS!BZ23</f>
        <v>3000000</v>
      </c>
      <c r="CA27" s="5">
        <f>Comerica!CA23+Fidelity!CA22+MS!CA23</f>
        <v>0</v>
      </c>
      <c r="CB27" s="5">
        <f>Comerica!CB23+Fidelity!CB22+MS!CB23</f>
        <v>0</v>
      </c>
      <c r="CC27" s="5">
        <f>Comerica!CC23+Fidelity!CC22+MS!CC23</f>
        <v>0</v>
      </c>
      <c r="CD27" s="5">
        <f>Comerica!CD23+Fidelity!CD22+MS!CD23</f>
        <v>0</v>
      </c>
      <c r="CE27" s="5">
        <f>Comerica!CE23+Fidelity!CE22+MS!CE23</f>
        <v>0</v>
      </c>
      <c r="CF27" s="5">
        <f>Comerica!CF23+Fidelity!CF22+MS!CF23</f>
        <v>0</v>
      </c>
      <c r="CG27" s="5">
        <f>Comerica!CG23+Fidelity!CG22+MS!CG23</f>
        <v>0</v>
      </c>
      <c r="CH27" s="5">
        <f>Comerica!CH23+Fidelity!CH22+MS!CH23</f>
        <v>0</v>
      </c>
      <c r="CI27" s="5">
        <f>Comerica!CI23+Fidelity!CI22+MS!CI23</f>
        <v>0</v>
      </c>
      <c r="CJ27" s="5">
        <f>Comerica!CJ23+Fidelity!CJ22+MS!CJ23</f>
        <v>0</v>
      </c>
      <c r="CK27" s="5">
        <f>Comerica!CK23+Fidelity!CK22+MS!CK23</f>
        <v>0</v>
      </c>
      <c r="CL27" s="5">
        <f>Comerica!CL23+Fidelity!CL22+MS!CL23</f>
        <v>0</v>
      </c>
      <c r="CM27" s="5">
        <f>Comerica!CM23+Fidelity!CM22+MS!CM23</f>
        <v>0</v>
      </c>
      <c r="CN27" s="5">
        <f>Comerica!CN23+Fidelity!CN22+MS!CN23</f>
        <v>0</v>
      </c>
      <c r="CO27" s="5">
        <f>Comerica!CO23+Fidelity!CO22+MS!CO23</f>
        <v>0</v>
      </c>
      <c r="CP27" s="5">
        <f>Comerica!CP23+Fidelity!CP22+MS!CP23</f>
        <v>0</v>
      </c>
      <c r="CQ27" s="5">
        <f>Comerica!CQ23+Fidelity!CQ22+MS!CQ23</f>
        <v>0</v>
      </c>
      <c r="CR27" s="5">
        <f>Comerica!CR23+Fidelity!CR22+MS!CR23</f>
        <v>0</v>
      </c>
      <c r="CS27" s="5">
        <f>Comerica!CS23+Fidelity!CS22+MS!CS23</f>
        <v>860.72</v>
      </c>
      <c r="CT27" s="5">
        <f>Comerica!CT23+Fidelity!CT22+MS!CT23</f>
        <v>0</v>
      </c>
      <c r="CU27" s="5">
        <f>Comerica!CU23+Fidelity!CU22+MS!CU23</f>
        <v>0</v>
      </c>
      <c r="CV27" s="5">
        <f>Comerica!CV23+Fidelity!CV22+MS!CV23</f>
        <v>0</v>
      </c>
      <c r="CW27" s="5">
        <f>Comerica!CW23+Fidelity!CW22+MS!CW23</f>
        <v>0</v>
      </c>
      <c r="CX27" s="5">
        <f>Comerica!CX23+Fidelity!CX22+MS!CX23</f>
        <v>0</v>
      </c>
      <c r="CY27" s="5">
        <f>Comerica!CY23+Fidelity!CY22+MS!CY23</f>
        <v>0</v>
      </c>
      <c r="CZ27" s="5">
        <f>Comerica!CZ23+Fidelity!CZ22+MS!CZ23</f>
        <v>1440</v>
      </c>
      <c r="DA27" s="5">
        <f>Comerica!DA23+Fidelity!DA22+MS!DA23</f>
        <v>0</v>
      </c>
      <c r="DB27" s="5">
        <f>Comerica!DB23+Fidelity!DB22+MS!DB23</f>
        <v>0</v>
      </c>
      <c r="DC27" s="5">
        <f>Comerica!DC23+Fidelity!DC22+MS!DC23</f>
        <v>0</v>
      </c>
      <c r="DD27" s="5">
        <f>Comerica!DD23+Fidelity!DD22+MS!DD23</f>
        <v>0</v>
      </c>
      <c r="DE27" s="5">
        <f>Comerica!DE23+Fidelity!DE22+MS!DE23</f>
        <v>0</v>
      </c>
      <c r="DF27" s="5">
        <f>Comerica!DF23+Fidelity!DF22+MS!DF23</f>
        <v>0</v>
      </c>
      <c r="DG27" s="5">
        <f>Comerica!DG23+Fidelity!DG22+MS!DG23</f>
        <v>0</v>
      </c>
      <c r="DH27" s="5">
        <f>Comerica!DH23+Fidelity!DH22+MS!DH23</f>
        <v>0</v>
      </c>
      <c r="DI27" s="5">
        <f>Comerica!DI23+Fidelity!DI22+MS!DI23</f>
        <v>0</v>
      </c>
      <c r="DJ27" s="5">
        <f>Comerica!DJ23+Fidelity!DJ22+MS!DJ23</f>
        <v>0</v>
      </c>
      <c r="DK27" s="5">
        <f>Comerica!DK23+Fidelity!DK22+MS!DK23</f>
        <v>0</v>
      </c>
      <c r="DL27" s="5">
        <f>Comerica!DL23+Fidelity!DL22+MS!DL23</f>
        <v>0</v>
      </c>
      <c r="DM27" s="5">
        <f>Comerica!DM23+Fidelity!DM22+MS!DM23</f>
        <v>0</v>
      </c>
      <c r="DN27" s="5">
        <f>Comerica!DN23+Fidelity!DN22+MS!DN23</f>
        <v>0</v>
      </c>
      <c r="DO27" s="5">
        <f>Comerica!DO23+Fidelity!DO22+MS!DO23</f>
        <v>0</v>
      </c>
      <c r="DP27" s="5">
        <f>Comerica!DP23+Fidelity!DP22+MS!DP23</f>
        <v>0</v>
      </c>
      <c r="DQ27" s="5">
        <f>Comerica!DQ23+Fidelity!DQ22+MS!DQ23</f>
        <v>0</v>
      </c>
      <c r="DR27" s="5">
        <f>Comerica!DR23+Fidelity!DR22+MS!DR23</f>
        <v>67566</v>
      </c>
      <c r="DS27" s="5">
        <f>Comerica!DS23+Fidelity!DS22+MS!DS23</f>
        <v>0</v>
      </c>
      <c r="DT27" s="5">
        <f>Comerica!DT23+Fidelity!DT22+MS!DT23</f>
        <v>0</v>
      </c>
      <c r="DU27" s="5">
        <f>Comerica!DU23+Fidelity!DU22+MS!DU23</f>
        <v>0</v>
      </c>
      <c r="DV27" s="5">
        <f>Comerica!DV23+Fidelity!DV22+MS!DV23</f>
        <v>540</v>
      </c>
      <c r="DW27" s="5">
        <f>Comerica!DW23+Fidelity!DW22+MS!DW23</f>
        <v>0</v>
      </c>
      <c r="DX27" s="5">
        <f>Comerica!DX23+Fidelity!DX22+MS!DX23</f>
        <v>0</v>
      </c>
      <c r="DY27" s="5">
        <f>Comerica!DY23+Fidelity!DY22+MS!DY23</f>
        <v>17700000</v>
      </c>
      <c r="DZ27" s="5">
        <f>Comerica!DZ23+Fidelity!DZ22+MS!DZ23</f>
        <v>48.6</v>
      </c>
      <c r="EA27" s="5">
        <f>Comerica!EA23+Fidelity!EA22+MS!EA23</f>
        <v>1611.42</v>
      </c>
      <c r="EB27" s="5">
        <f>Comerica!EB23+Fidelity!EB22+MS!EB23</f>
        <v>0</v>
      </c>
      <c r="EC27" s="5">
        <f>Comerica!EC23+Fidelity!EC22+MS!EC23</f>
        <v>0</v>
      </c>
      <c r="ED27" s="5">
        <f>Comerica!ED23+Fidelity!ED22+MS!ED23</f>
        <v>0</v>
      </c>
      <c r="EE27" s="5">
        <f>Comerica!EE23+Fidelity!EE22+MS!EE23</f>
        <v>0</v>
      </c>
      <c r="EF27" s="5">
        <f>Comerica!EF23+Fidelity!EF22+MS!EF23</f>
        <v>2002483</v>
      </c>
      <c r="EG27" s="5">
        <f>Comerica!EG23+Fidelity!EG22+MS!EG23</f>
        <v>0</v>
      </c>
      <c r="EH27" s="5">
        <f>Comerica!EH23+Fidelity!EH22+MS!EH23</f>
        <v>0</v>
      </c>
      <c r="EI27" s="5">
        <f>Comerica!EI23+Fidelity!EI22+MS!EI23</f>
        <v>0</v>
      </c>
      <c r="EJ27" s="5">
        <f>Comerica!EJ23+Fidelity!EJ22+MS!EJ23</f>
        <v>0</v>
      </c>
      <c r="EK27" s="5">
        <f>Comerica!EK23+Fidelity!EK22+MS!EK23</f>
        <v>0</v>
      </c>
      <c r="EL27" s="5">
        <f>Comerica!EL23+Fidelity!EL22+MS!EL23</f>
        <v>3480</v>
      </c>
      <c r="EM27" s="5">
        <f>Comerica!EM23+Fidelity!EM22+MS!EM23</f>
        <v>0</v>
      </c>
      <c r="EN27" s="5">
        <f>Comerica!EN23+Fidelity!EN22+MS!EN23</f>
        <v>0</v>
      </c>
      <c r="EO27" s="5">
        <f>Comerica!EO23+Fidelity!EO22+MS!EO23</f>
        <v>21995100</v>
      </c>
      <c r="EP27" s="5">
        <f>Comerica!EP23+Fidelity!EP22+MS!EP23</f>
        <v>400005</v>
      </c>
      <c r="EQ27" s="5">
        <f>Comerica!EQ23+Fidelity!EQ22+MS!EQ23</f>
        <v>150000</v>
      </c>
      <c r="ER27" s="5">
        <f>Comerica!ER23+Fidelity!ER22+MS!ER23</f>
        <v>0</v>
      </c>
      <c r="ES27" s="5">
        <f>Comerica!ES23+Fidelity!ES22+MS!ES23</f>
        <v>25000</v>
      </c>
      <c r="ET27" s="5">
        <f>Comerica!ET23+Fidelity!ET22+MS!ET23</f>
        <v>0</v>
      </c>
      <c r="EU27" s="5">
        <f>Comerica!EU23+Fidelity!EU22+MS!EU23</f>
        <v>0</v>
      </c>
      <c r="EV27" s="5">
        <f>Comerica!EV23+Fidelity!EV22+MS!EV23</f>
        <v>0</v>
      </c>
      <c r="EW27" s="5">
        <f>Comerica!EW23+Fidelity!EW22+MS!EW23</f>
        <v>0</v>
      </c>
      <c r="EX27" s="5">
        <f>Comerica!EX23+Fidelity!EX22+MS!EX23</f>
        <v>0</v>
      </c>
      <c r="EY27" s="5">
        <f>Comerica!EY23+Fidelity!EY22+MS!EY23</f>
        <v>0</v>
      </c>
      <c r="EZ27" s="5">
        <f>Comerica!EZ23+Fidelity!EZ22+MS!EZ23</f>
        <v>2085869.32</v>
      </c>
      <c r="FA27" s="5">
        <f>Comerica!FA23+Fidelity!FA22+MS!FA23</f>
        <v>88400</v>
      </c>
      <c r="FB27" s="5">
        <f>Comerica!FB23+Fidelity!FB22+MS!FB23</f>
        <v>14059885</v>
      </c>
      <c r="FC27" s="5">
        <f>Comerica!FC23+Fidelity!FC22+MS!FC23</f>
        <v>411502</v>
      </c>
      <c r="FD27" s="5">
        <f>Comerica!FD23+Fidelity!FD22+MS!FD23</f>
        <v>1022425</v>
      </c>
      <c r="FE27" s="5">
        <f>Comerica!FE23+Fidelity!FE22+MS!FE23</f>
        <v>0</v>
      </c>
      <c r="FF27" s="5">
        <f>Comerica!FF23+Fidelity!FF22+MS!FF23</f>
        <v>0</v>
      </c>
      <c r="FG27" s="5">
        <f>Comerica!FG23+Fidelity!FG22+MS!FG23</f>
        <v>114559985</v>
      </c>
      <c r="FH27" s="5">
        <f>Comerica!FH23+Fidelity!FH22+MS!FH23</f>
        <v>0</v>
      </c>
      <c r="FI27" s="5">
        <f>Comerica!FI23+Fidelity!FI22+MS!FI23</f>
        <v>0</v>
      </c>
      <c r="FJ27" s="5">
        <f>Comerica!FJ23+Fidelity!FJ22+MS!FJ23</f>
        <v>0</v>
      </c>
      <c r="FK27" s="5">
        <f>Comerica!FK23+Fidelity!FK22+MS!FK23</f>
        <v>0</v>
      </c>
      <c r="FL27" s="5">
        <f>Comerica!FL23+Fidelity!FL22+MS!FL23</f>
        <v>1717.01</v>
      </c>
      <c r="FM27" s="5">
        <f>Comerica!FM23+Fidelity!FM22+MS!FM23</f>
        <v>4950000</v>
      </c>
      <c r="FN27" s="5">
        <f>Comerica!FN23+Fidelity!FN22+MS!FN23</f>
        <v>0</v>
      </c>
      <c r="FO27" s="5">
        <f>Comerica!FO23+Fidelity!FO22+MS!FO23</f>
        <v>0</v>
      </c>
      <c r="FP27" s="5">
        <f>Comerica!FP23+Fidelity!FP22+MS!FP23</f>
        <v>0</v>
      </c>
      <c r="FQ27" s="5">
        <f>Comerica!FQ23+Fidelity!FQ22+MS!FQ23</f>
        <v>0</v>
      </c>
      <c r="FR27" s="5">
        <f>Comerica!FR23+Fidelity!FR22+MS!FR23</f>
        <v>1800</v>
      </c>
      <c r="FS27" s="5">
        <f>Comerica!FS23+Fidelity!FS22+MS!FS23</f>
        <v>0</v>
      </c>
      <c r="FT27" s="5">
        <f>Comerica!FT23+Fidelity!FT22+MS!FT23</f>
        <v>0</v>
      </c>
      <c r="FU27" s="5">
        <f>Comerica!FU23+Fidelity!FU22+MS!FU23</f>
        <v>0</v>
      </c>
      <c r="FV27" s="5">
        <f>Comerica!FV23+Fidelity!FV22+MS!FV23</f>
        <v>15016.38</v>
      </c>
      <c r="FW27" s="5">
        <f>Comerica!FW23+Fidelity!FW22+MS!FW23</f>
        <v>0</v>
      </c>
      <c r="FX27" s="5">
        <f>Comerica!FX23+Fidelity!FX22+MS!FX23</f>
        <v>0</v>
      </c>
      <c r="FY27" s="5">
        <f>Comerica!FY23+Fidelity!FY22+MS!FY23</f>
        <v>0</v>
      </c>
      <c r="FZ27" s="5">
        <f>Comerica!FZ23+Fidelity!FZ22+MS!FZ23</f>
        <v>0</v>
      </c>
      <c r="GA27" s="5">
        <f>Comerica!GA23+Fidelity!GA22+MS!GA23</f>
        <v>0</v>
      </c>
      <c r="GB27" s="5">
        <f>Comerica!GB23+Fidelity!GB22+MS!GB23</f>
        <v>0</v>
      </c>
      <c r="GC27" s="5">
        <f>Comerica!GC23+Fidelity!GC22+MS!GC23</f>
        <v>0</v>
      </c>
      <c r="GD27" s="5">
        <f>Comerica!GD23+Fidelity!GD22+MS!GD23</f>
        <v>0</v>
      </c>
      <c r="GE27" s="5">
        <f>Comerica!GE23+Fidelity!GE22+MS!GE23</f>
        <v>0</v>
      </c>
      <c r="GF27" s="5">
        <f>Comerica!GF23+Fidelity!GF22+MS!GF23</f>
        <v>180</v>
      </c>
      <c r="GG27" s="5">
        <f>Comerica!GG23+Fidelity!GG22+MS!GG23</f>
        <v>0</v>
      </c>
      <c r="GH27" s="5">
        <f>Comerica!GH23+Fidelity!GH22+MS!GH23</f>
        <v>0</v>
      </c>
      <c r="GI27" s="5">
        <f>Comerica!GI23+Fidelity!GI22+MS!GI23</f>
        <v>0</v>
      </c>
      <c r="GJ27" s="5">
        <f>Comerica!GJ23+Fidelity!GJ22+MS!GJ23</f>
        <v>0</v>
      </c>
      <c r="GK27" s="5">
        <f>Comerica!GK23+Fidelity!GK22+MS!GK23</f>
        <v>0</v>
      </c>
      <c r="GL27" s="5">
        <f>Comerica!GL23+Fidelity!GL22+MS!GL23</f>
        <v>0</v>
      </c>
      <c r="GM27" s="5">
        <f>Comerica!GM23+Fidelity!GM22+MS!GM23</f>
        <v>0</v>
      </c>
      <c r="GN27" s="5">
        <f>Comerica!GN23+Fidelity!GN22+MS!GN23</f>
        <v>0</v>
      </c>
      <c r="GO27" s="5">
        <f>Comerica!GO23+Fidelity!GO22+MS!GO23</f>
        <v>481.01</v>
      </c>
      <c r="GP27" s="5">
        <f>Comerica!GP23+Fidelity!GP22+MS!GP23</f>
        <v>0</v>
      </c>
      <c r="GQ27" s="5">
        <f>Comerica!GQ23+Fidelity!GQ22+MS!GQ23</f>
        <v>0</v>
      </c>
      <c r="GR27" s="5">
        <f>Comerica!GR23+Fidelity!GR22+MS!GR23</f>
        <v>0</v>
      </c>
      <c r="GS27" s="5">
        <f>Comerica!GS23+Fidelity!GS22+MS!GS23+'Wells Fargo'!B23</f>
        <v>130999977</v>
      </c>
      <c r="GT27" s="5">
        <f>Comerica!GT23+Fidelity!GT22+MS!GT23+'Wells Fargo'!C23</f>
        <v>100000000</v>
      </c>
      <c r="GU27" s="5">
        <f>Comerica!GU23+Fidelity!GU22+MS!GU23+'Wells Fargo'!D23</f>
        <v>0</v>
      </c>
      <c r="GV27" s="5">
        <f>Comerica!GV23+Fidelity!GV22+MS!GV23+'Wells Fargo'!E23</f>
        <v>0</v>
      </c>
      <c r="GW27" s="5">
        <f>Comerica!GW23+Fidelity!GW22+MS!GW23+'Wells Fargo'!F23</f>
        <v>0</v>
      </c>
      <c r="GX27" s="5">
        <f>Comerica!GX23+Fidelity!GX22+MS!GX23+'Wells Fargo'!G23</f>
        <v>0</v>
      </c>
      <c r="GY27" s="5">
        <f>Comerica!GZ23+Fidelity!GY22+MS!GY23+'Wells Fargo'!H23</f>
        <v>152999966</v>
      </c>
      <c r="GZ27" s="5">
        <f>Comerica!HA23+Fidelity!GZ22+MS!GZ23+'Wells Fargo'!I23</f>
        <v>0</v>
      </c>
      <c r="HA27" s="5">
        <f>Comerica!HA23+Fidelity!HA22+MS!HA23+'Wells Fargo'!J23</f>
        <v>0</v>
      </c>
      <c r="HB27" s="5">
        <f>Comerica!HB23+Fidelity!HB22+MS!HB23+'Wells Fargo'!K23</f>
        <v>4250000</v>
      </c>
      <c r="HC27" s="5">
        <f>Comerica!HC23+Fidelity!HC22+MS!HC23+'Wells Fargo'!L23</f>
        <v>0</v>
      </c>
      <c r="HD27" s="5">
        <f>Comerica!HD23+Fidelity!HD22+MS!HD23+'Wells Fargo'!M23</f>
        <v>0</v>
      </c>
      <c r="HE27" s="5">
        <f>Comerica!HE23+Fidelity!HE22+MS!HE23+'Wells Fargo'!N23</f>
        <v>0</v>
      </c>
      <c r="HF27" s="5">
        <f>Comerica!HF23+Fidelity!HF22+MS!HF23+'Wells Fargo'!O23</f>
        <v>0</v>
      </c>
      <c r="HG27" s="5">
        <f>Comerica!HG23+Fidelity!HG22+MS!HG23+'Wells Fargo'!P23</f>
        <v>0</v>
      </c>
      <c r="HH27" s="5">
        <f>Comerica!HH23+Fidelity!HH22+MS!HH23+'Wells Fargo'!Q23</f>
        <v>0</v>
      </c>
      <c r="HI27" s="5">
        <f>Comerica!HI23+Fidelity!HI22+MS!HI23+'Wells Fargo'!R23</f>
        <v>125000000</v>
      </c>
      <c r="HJ27" s="5">
        <f>Comerica!HJ23+Fidelity!HJ22+MS!HJ23+'Wells Fargo'!S23</f>
        <v>0</v>
      </c>
      <c r="HK27" s="5">
        <f>Comerica!HK23+Fidelity!HK22+MS!HK23+'Wells Fargo'!T23</f>
        <v>0</v>
      </c>
      <c r="HL27" s="5">
        <f>Comerica!HL23+Fidelity!HL22+MS!HL23+'Wells Fargo'!U23</f>
        <v>0</v>
      </c>
      <c r="HM27" s="5">
        <f>Comerica!HM23+Fidelity!HM22+MS!HM23+'Wells Fargo'!V23</f>
        <v>0</v>
      </c>
      <c r="HN27" s="5">
        <f>Comerica!HN23+Fidelity!HN22+MS!HN23+'Wells Fargo'!W23</f>
        <v>0</v>
      </c>
      <c r="HO27" s="5">
        <f>Comerica!HO23+Fidelity!HO22+MS!HO23+'Wells Fargo'!X23</f>
        <v>21000000</v>
      </c>
      <c r="HP27" s="5">
        <f>Comerica!HP23+Fidelity!HP22+MS!HP23+'Wells Fargo'!Y23</f>
        <v>-2550000</v>
      </c>
      <c r="HQ27" s="5">
        <f>Comerica!HQ23+Fidelity!HQ22+MS!HQ23+'Wells Fargo'!Z23</f>
        <v>30000000</v>
      </c>
      <c r="HR27" s="5">
        <f>Comerica!HR23+Fidelity!HR22+MS!HR23+'Wells Fargo'!AA23</f>
        <v>0</v>
      </c>
      <c r="HS27" s="5">
        <f>Comerica!HS23+Fidelity!HS22+MS!HS23+'Wells Fargo'!AB23</f>
        <v>0</v>
      </c>
      <c r="HT27" s="5">
        <f>Comerica!HT23+Fidelity!HT22+MS!HT23+'Wells Fargo'!AC23</f>
        <v>0</v>
      </c>
      <c r="HU27" s="5">
        <f>Comerica!HU23+Fidelity!HU22+MS!HU23+'Wells Fargo'!AD23</f>
        <v>0</v>
      </c>
      <c r="HV27" s="5">
        <f>Comerica!HV23+Fidelity!HV22+MS!HV23+'Wells Fargo'!AE23</f>
        <v>0</v>
      </c>
      <c r="HW27" s="5">
        <f>Comerica!HW23+Fidelity!HW22+MS!HW23+'Wells Fargo'!AF23</f>
        <v>0</v>
      </c>
      <c r="HX27" s="5">
        <f>Comerica!HX23+Fidelity!HX22+MS!HX23+'Wells Fargo'!AG23</f>
        <v>0</v>
      </c>
      <c r="HY27" s="5">
        <f>Comerica!HY23+Fidelity!HY22+MS!HY23+'Wells Fargo'!AH23</f>
        <v>0</v>
      </c>
      <c r="HZ27" s="5">
        <f>Comerica!HZ23+Fidelity!HZ22+MS!HZ23+'Wells Fargo'!AI23</f>
        <v>0</v>
      </c>
      <c r="IA27" s="5">
        <f>Comerica!IA23+Fidelity!IA22+MS!IA23+'Wells Fargo'!AJ23</f>
        <v>0</v>
      </c>
      <c r="IB27" s="5">
        <f>Comerica!IB23+Fidelity!IB22+MS!IB23+'Wells Fargo'!AK23</f>
        <v>-700000</v>
      </c>
      <c r="IC27" s="5">
        <f>Comerica!IC23+Fidelity!IC22+MS!IC23+'Wells Fargo'!AL23</f>
        <v>0</v>
      </c>
      <c r="ID27" s="5">
        <f>Comerica!ID23+Fidelity!ID22+MS!ID23+'Wells Fargo'!AM23</f>
        <v>0</v>
      </c>
      <c r="IE27" s="5">
        <f>Comerica!IE23+Fidelity!IE22+MS!IE23+'Wells Fargo'!AN23</f>
        <v>-5874036</v>
      </c>
      <c r="IF27" s="5">
        <f>Comerica!IF23+Fidelity!IF22+MS!IF23+'Wells Fargo'!AO23</f>
        <v>-2116993</v>
      </c>
      <c r="IG27" s="5">
        <f>Comerica!IG23+Fidelity!IG22+MS!IG23+'Wells Fargo'!AP23</f>
        <v>-9239031.25</v>
      </c>
      <c r="IH27" s="5">
        <f>Comerica!IH23+Fidelity!IH22+MS!IH23+'Wells Fargo'!AQ23</f>
        <v>0</v>
      </c>
      <c r="II27" s="5">
        <f>Comerica!II23+Fidelity!II22+MS!II23+'Wells Fargo'!AR23</f>
        <v>0</v>
      </c>
      <c r="IJ27" s="5">
        <f>Comerica!IJ23+Fidelity!IJ22+MS!IJ23+'Wells Fargo'!AS23</f>
        <v>0</v>
      </c>
      <c r="IK27" s="5">
        <f>Comerica!IK23+Fidelity!IK22+MS!IK23+'Wells Fargo'!AT23</f>
        <v>0</v>
      </c>
      <c r="IL27" s="5">
        <f>Comerica!IL23+Fidelity!IL22+MS!IL23+'Wells Fargo'!AU23</f>
        <v>-1904000</v>
      </c>
      <c r="IM27" s="5">
        <f>Comerica!IM23+Fidelity!IM22+MS!IM23+'Wells Fargo'!AV23</f>
        <v>-5760000</v>
      </c>
      <c r="IN27" s="5">
        <f>Comerica!IN23+Fidelity!IN22+MS!IN23+'Wells Fargo'!AW23</f>
        <v>0</v>
      </c>
      <c r="IO27" s="5">
        <f>Comerica!IO23+Fidelity!IO22+MS!IO23+'Wells Fargo'!AX23</f>
        <v>0</v>
      </c>
      <c r="IP27" s="5">
        <f>Comerica!IP23+Fidelity!IP22+MS!IP23+'Wells Fargo'!AY23</f>
        <v>0</v>
      </c>
      <c r="IQ27" s="5">
        <f>Comerica!IQ23+Fidelity!IQ22+MS!IQ23+'Wells Fargo'!AZ23</f>
        <v>0</v>
      </c>
      <c r="IR27" s="5">
        <f>Comerica!IR23+Fidelity!IR22+MS!IR23+'Wells Fargo'!BA23</f>
        <v>0</v>
      </c>
      <c r="IS27" s="5">
        <f>Comerica!IS23+Fidelity!IS22+MS!IS23+'Wells Fargo'!BB23</f>
        <v>0</v>
      </c>
      <c r="IT27" s="5">
        <f>Comerica!IT23+Fidelity!IT22+MS!IT23+'Wells Fargo'!BC23</f>
        <v>0</v>
      </c>
      <c r="IU27" s="5">
        <f>Comerica!IU23+Fidelity!IU22+MS!IU23+'Wells Fargo'!BD23</f>
        <v>0</v>
      </c>
      <c r="IV27" s="5">
        <f>Comerica!IV23+Fidelity!IV22+MS!IV23+'Wells Fargo'!BE23</f>
        <v>0</v>
      </c>
      <c r="IW27" s="5">
        <f>Comerica!IW23+Fidelity!IW22+MS!IW23+'Wells Fargo'!BF23</f>
        <v>0</v>
      </c>
      <c r="IX27" s="5">
        <f>Comerica!IX23+Fidelity!IX22+MS!IX23+'Wells Fargo'!BG23</f>
        <v>0</v>
      </c>
      <c r="IY27" s="5">
        <f>Comerica!IY23+Fidelity!IY22+MS!IY23+'Wells Fargo'!BH23</f>
        <v>0</v>
      </c>
      <c r="IZ27" s="5">
        <f>Comerica!IZ23+Fidelity!IZ22+MS!IZ23+'Wells Fargo'!BI23</f>
        <v>0</v>
      </c>
      <c r="JA27" s="5">
        <f>Comerica!JA23+Fidelity!JA22+MS!JA23+'Wells Fargo'!BJ23</f>
        <v>0</v>
      </c>
      <c r="JB27" s="5">
        <f>Comerica!JB23+Fidelity!JB22+MS!JB23+'Wells Fargo'!BK23</f>
        <v>0</v>
      </c>
      <c r="JC27" s="5">
        <f>Comerica!JC23+Fidelity!JC22+MS!JC23+'Wells Fargo'!BL23</f>
        <v>0</v>
      </c>
      <c r="JD27" s="5">
        <f>Comerica!JD23+Fidelity!JD22+MS!JD23+'Wells Fargo'!BM23</f>
        <v>0</v>
      </c>
      <c r="JE27" s="5">
        <f>Comerica!JE23+Fidelity!JE22+MS!JE23+'Wells Fargo'!BN23</f>
        <v>0</v>
      </c>
      <c r="JF27" s="5">
        <f>Comerica!JF23+Fidelity!JF22+MS!JF23+'Wells Fargo'!BO23</f>
        <v>1000000</v>
      </c>
      <c r="JG27" s="5">
        <f>Comerica!JG23+Fidelity!JG22+MS!JG23+'Wells Fargo'!BP23</f>
        <v>0</v>
      </c>
      <c r="JH27" s="5">
        <f>Comerica!JH23+Fidelity!JH22+MS!JH23+'Wells Fargo'!BQ23</f>
        <v>0</v>
      </c>
      <c r="JI27" s="5">
        <f>Comerica!JI23+Fidelity!JI22+MS!JI23+'Wells Fargo'!BR23</f>
        <v>0</v>
      </c>
      <c r="JJ27" s="5">
        <f>Comerica!JJ23+Fidelity!JJ22+MS!JJ23+'Wells Fargo'!BS23</f>
        <v>0</v>
      </c>
      <c r="JK27" s="5">
        <f>Comerica!JK23+Fidelity!JK22+MS!JK23+'Wells Fargo'!BT23</f>
        <v>0</v>
      </c>
      <c r="JL27" s="5">
        <f>Comerica!JL23+Fidelity!JL22+MS!JL23+'Wells Fargo'!BU23</f>
        <v>0</v>
      </c>
      <c r="JM27" s="5">
        <f>Comerica!JM23+Fidelity!JM22+MS!JM23+'Wells Fargo'!BV23</f>
        <v>0</v>
      </c>
      <c r="JN27" s="5">
        <f>Comerica!JN23+Fidelity!JN22+MS!JN23+'Wells Fargo'!BW23</f>
        <v>0</v>
      </c>
      <c r="JO27" s="5">
        <f>Comerica!JO23+Fidelity!JO22+MS!JO23+'Wells Fargo'!BX23</f>
        <v>0</v>
      </c>
      <c r="JP27" s="5">
        <f>Comerica!JP23+Fidelity!JP22+MS!JP23+'Wells Fargo'!BY23</f>
        <v>0</v>
      </c>
      <c r="JQ27" s="5">
        <f>Comerica!JQ23+Fidelity!JQ22+MS!JQ23+'Wells Fargo'!BZ23</f>
        <v>0</v>
      </c>
      <c r="JR27" s="5">
        <f>Comerica!JR23+Fidelity!JR22+MS!JR23+'Wells Fargo'!CA23</f>
        <v>0</v>
      </c>
      <c r="JS27" s="5">
        <f>Comerica!JS23+Fidelity!JS22+MS!JS23+'Wells Fargo'!CB23</f>
        <v>0</v>
      </c>
      <c r="JT27" s="5">
        <f>Comerica!JT23+Fidelity!JT22+MS!JT23+'Wells Fargo'!CC23</f>
        <v>0</v>
      </c>
      <c r="JU27" s="5">
        <f>Comerica!JU23+Fidelity!JU22+MS!JU23+'Wells Fargo'!CD23</f>
        <v>0</v>
      </c>
      <c r="JV27" s="5">
        <f>Comerica!JV23+Fidelity!JV22+MS!JV23+'Wells Fargo'!CE23</f>
        <v>0</v>
      </c>
      <c r="JW27" s="5">
        <f>Comerica!JW23+Fidelity!JW22+MS!JW23+'Wells Fargo'!CF23</f>
        <v>0</v>
      </c>
      <c r="JX27" s="5">
        <f>Comerica!JX23+Fidelity!JX22+MS!JX23+'Wells Fargo'!CG23</f>
        <v>0</v>
      </c>
      <c r="JY27" s="5">
        <f>Comerica!JY23+Fidelity!JY22+MS!JY23+'Wells Fargo'!CH23</f>
        <v>0</v>
      </c>
      <c r="JZ27" s="5">
        <f>Comerica!JZ23+Fidelity!JZ22+MS!JZ23+'Wells Fargo'!CI23</f>
        <v>0</v>
      </c>
      <c r="KA27" s="5">
        <f>Comerica!KA23+Fidelity!KA22+MS!KA23+'Wells Fargo'!CJ23</f>
        <v>0</v>
      </c>
      <c r="KB27" s="5">
        <f>Comerica!KB23+Fidelity!KB22+MS!KB23+'Wells Fargo'!CK23</f>
        <v>0</v>
      </c>
      <c r="KC27" s="5">
        <f>Comerica!KC23+Fidelity!KC22+MS!KC23+'Wells Fargo'!CL23</f>
        <v>0</v>
      </c>
      <c r="KD27" s="5">
        <f>Comerica!KD23+Fidelity!KD22+MS!KD23+'Wells Fargo'!CM23</f>
        <v>0</v>
      </c>
      <c r="KE27" s="5">
        <f>Comerica!KE23+Fidelity!KE22+MS!KE23+'Wells Fargo'!CN23</f>
        <v>0</v>
      </c>
      <c r="KF27" s="5">
        <f>Comerica!KF23+Fidelity!KF22+MS!KF23+'Wells Fargo'!CO23</f>
        <v>0</v>
      </c>
      <c r="KG27" s="5">
        <f>Comerica!KG23+Fidelity!KG22+MS!KG23+'Wells Fargo'!CP23</f>
        <v>0</v>
      </c>
      <c r="KH27" s="5">
        <f>Comerica!KH23+Fidelity!KH22+MS!KH23+'Wells Fargo'!CQ23</f>
        <v>0</v>
      </c>
      <c r="KI27" s="5">
        <f>Comerica!KI23+Fidelity!KI22+MS!KI23+'Wells Fargo'!CR23</f>
        <v>0</v>
      </c>
      <c r="KJ27" s="5">
        <f>Comerica!KJ23+Fidelity!KJ22+MS!KJ23+'Wells Fargo'!CS23</f>
        <v>0</v>
      </c>
      <c r="KK27" s="5">
        <f>Comerica!KK23+Fidelity!KK22+MS!KK23+'Wells Fargo'!CT23</f>
        <v>0</v>
      </c>
      <c r="KL27" s="5">
        <f>Comerica!KL23+Fidelity!KL22+MS!KL23+'Wells Fargo'!CU23</f>
        <v>0</v>
      </c>
      <c r="KM27" s="5">
        <f>Comerica!KM23+Fidelity!KM22+MS!KM23+'Wells Fargo'!CV23</f>
        <v>0</v>
      </c>
      <c r="KN27" s="5">
        <f>Comerica!KN23+Fidelity!KN22+MS!KN23+'Wells Fargo'!CW23</f>
        <v>0</v>
      </c>
      <c r="KO27" s="5">
        <f>Comerica!KO23+Fidelity!KO22+MS!KO23+'Wells Fargo'!CX23</f>
        <v>0</v>
      </c>
      <c r="KP27" s="5">
        <f>Comerica!KP23+Fidelity!KP22+MS!KP23+'Wells Fargo'!CY23</f>
        <v>0</v>
      </c>
      <c r="KQ27" s="5">
        <f>Comerica!KQ23+Fidelity!KQ22+MS!KQ23+'Wells Fargo'!CZ23</f>
        <v>0</v>
      </c>
      <c r="KR27" s="5">
        <f>Comerica!KR23+Fidelity!KR22+MS!KR23+'Wells Fargo'!DA23</f>
        <v>0</v>
      </c>
      <c r="KS27" s="5">
        <f>Comerica!KS23+Fidelity!KS22+MS!KS23+'Wells Fargo'!DB23</f>
        <v>0</v>
      </c>
      <c r="KT27" s="5">
        <f>Comerica!KT23+Fidelity!KT22+MS!KT23+'Wells Fargo'!DC23</f>
        <v>0</v>
      </c>
      <c r="KU27" s="5">
        <f>Comerica!KU23+Fidelity!KU22+MS!KU23+'Wells Fargo'!DD23</f>
        <v>0</v>
      </c>
      <c r="KV27" s="5">
        <f>Comerica!KV23+Fidelity!KV22+MS!KV23+'Wells Fargo'!DE23</f>
        <v>0</v>
      </c>
      <c r="KW27" s="5">
        <f>Comerica!KW23+Fidelity!KW22+MS!KW23+'Wells Fargo'!DF23</f>
        <v>0</v>
      </c>
      <c r="KX27" s="5">
        <f>Comerica!KX23+Fidelity!KX22+MS!KX23+'Wells Fargo'!DG23</f>
        <v>0</v>
      </c>
      <c r="KY27" s="5">
        <f>Comerica!KY23+Fidelity!KY22+MS!KY23+'Wells Fargo'!DH23</f>
        <v>0</v>
      </c>
      <c r="KZ27" s="5">
        <f>Comerica!KZ23+Fidelity!KZ22+MS!KZ23+'Wells Fargo'!DI23</f>
        <v>0</v>
      </c>
    </row>
    <row r="28" spans="1:313" x14ac:dyDescent="0.25">
      <c r="A28" s="12" t="s">
        <v>11</v>
      </c>
      <c r="B28" s="5">
        <f>Comerica!B24+Fidelity!B23+MS!B24</f>
        <v>0</v>
      </c>
      <c r="C28" s="5">
        <f>Comerica!C24+Fidelity!C23+MS!C24</f>
        <v>1748.11</v>
      </c>
      <c r="D28" s="5">
        <f>Comerica!D24+Fidelity!D23+MS!D24</f>
        <v>0</v>
      </c>
      <c r="E28" s="5">
        <f>Comerica!E24+Fidelity!E23+MS!E24</f>
        <v>0</v>
      </c>
      <c r="F28" s="5">
        <f>Comerica!F24+Fidelity!F23+MS!F24</f>
        <v>0</v>
      </c>
      <c r="G28" s="5">
        <f>Comerica!G24+Fidelity!G23+MS!G24</f>
        <v>0</v>
      </c>
      <c r="H28" s="5">
        <f>Comerica!H24+Fidelity!H23+MS!H24</f>
        <v>0</v>
      </c>
      <c r="I28" s="5">
        <f>Comerica!I24+Fidelity!I23+MS!I24</f>
        <v>0</v>
      </c>
      <c r="J28" s="5">
        <f>Comerica!J24+Fidelity!J23+MS!J24</f>
        <v>1861.49</v>
      </c>
      <c r="K28" s="5">
        <f>Comerica!K24+Fidelity!K23+MS!K24</f>
        <v>0</v>
      </c>
      <c r="L28" s="5">
        <f>Comerica!L24+Fidelity!L23+MS!L24</f>
        <v>0</v>
      </c>
      <c r="M28" s="5">
        <f>Comerica!M24+Fidelity!M23+MS!M24</f>
        <v>85000</v>
      </c>
      <c r="N28" s="5">
        <f>Comerica!N24+Fidelity!N23+MS!N24</f>
        <v>891.59</v>
      </c>
      <c r="O28" s="5">
        <f>Comerica!O24+Fidelity!O23+MS!O24</f>
        <v>0</v>
      </c>
      <c r="P28" s="5">
        <f>Comerica!P24+Fidelity!P23+MS!P24</f>
        <v>0</v>
      </c>
      <c r="Q28" s="5">
        <f>Comerica!Q24+Fidelity!Q23+MS!Q24</f>
        <v>0</v>
      </c>
      <c r="R28" s="5">
        <f>Comerica!R24+Fidelity!R23+MS!R24</f>
        <v>5657.28</v>
      </c>
      <c r="S28" s="5">
        <f>Comerica!S24+Fidelity!S23+MS!S24</f>
        <v>0</v>
      </c>
      <c r="T28" s="5">
        <f>Comerica!T24+Fidelity!T23+MS!T24</f>
        <v>0</v>
      </c>
      <c r="U28" s="5">
        <f>Comerica!U24+Fidelity!U23+MS!U24</f>
        <v>0</v>
      </c>
      <c r="V28" s="5">
        <f>Comerica!V24+Fidelity!V23+MS!V24</f>
        <v>320864.38</v>
      </c>
      <c r="W28" s="5">
        <f>Comerica!W24+Fidelity!W23+MS!W24</f>
        <v>1869.55</v>
      </c>
      <c r="X28" s="5">
        <f>Comerica!X24+Fidelity!X23+MS!X24</f>
        <v>0</v>
      </c>
      <c r="Y28" s="5">
        <f>Comerica!Y24+Fidelity!Y23+MS!Y24</f>
        <v>0</v>
      </c>
      <c r="Z28" s="5">
        <f>Comerica!Z24+Fidelity!Z23+MS!Z24</f>
        <v>0</v>
      </c>
      <c r="AA28" s="5">
        <f>Comerica!AA24+Fidelity!AA23+MS!AA24</f>
        <v>1032.6099999999999</v>
      </c>
      <c r="AB28" s="5">
        <f>Comerica!AB24+Fidelity!AB23+MS!AB24</f>
        <v>0</v>
      </c>
      <c r="AC28" s="5">
        <f>Comerica!AC24+Fidelity!AC23+MS!AC24</f>
        <v>0</v>
      </c>
      <c r="AD28" s="5">
        <f>Comerica!AD24+Fidelity!AD23+MS!AD24</f>
        <v>0</v>
      </c>
      <c r="AE28" s="5">
        <f>Comerica!AE24+Fidelity!AE23+MS!AE24</f>
        <v>1636.98</v>
      </c>
      <c r="AF28" s="5">
        <f>Comerica!AF24+Fidelity!AF23+MS!AF24</f>
        <v>0</v>
      </c>
      <c r="AG28" s="5">
        <f>Comerica!AG24+Fidelity!AG23+MS!AG24</f>
        <v>0</v>
      </c>
      <c r="AH28" s="5">
        <f>Comerica!AH24+Fidelity!AH23+MS!AH24</f>
        <v>0</v>
      </c>
      <c r="AI28" s="5">
        <f>Comerica!AI24+Fidelity!AI23+MS!AI24</f>
        <v>0</v>
      </c>
      <c r="AJ28" s="5">
        <f>Comerica!AJ24+Fidelity!AJ23+MS!AJ24</f>
        <v>1697.3</v>
      </c>
      <c r="AK28" s="5">
        <f>Comerica!AK24+Fidelity!AK23+MS!AK24</f>
        <v>0</v>
      </c>
      <c r="AL28" s="5">
        <f>Comerica!AL24+Fidelity!AL23+MS!AL24</f>
        <v>0</v>
      </c>
      <c r="AM28" s="5">
        <f>Comerica!AM24+Fidelity!AM23+MS!AM24</f>
        <v>0</v>
      </c>
      <c r="AN28" s="5">
        <f>Comerica!AN24+Fidelity!AN23+MS!AN24</f>
        <v>3218.08</v>
      </c>
      <c r="AO28" s="5">
        <f>Comerica!AO24+Fidelity!AO23+MS!AO24</f>
        <v>0</v>
      </c>
      <c r="AP28" s="5">
        <f>Comerica!AP24+Fidelity!AP23+MS!AP24</f>
        <v>0</v>
      </c>
      <c r="AQ28" s="5">
        <f>Comerica!AQ24+Fidelity!AQ23+MS!AQ24</f>
        <v>0</v>
      </c>
      <c r="AR28" s="5">
        <f>Comerica!AR24+Fidelity!AR23+MS!AR24</f>
        <v>0</v>
      </c>
      <c r="AS28" s="5">
        <f>Comerica!AS24+Fidelity!AS23+MS!AS24</f>
        <v>1867.57</v>
      </c>
      <c r="AT28" s="5">
        <f>Comerica!AT24+Fidelity!AT23+MS!AT24</f>
        <v>0</v>
      </c>
      <c r="AU28" s="5">
        <f>Comerica!AU24+Fidelity!AU23+MS!AU24</f>
        <v>0</v>
      </c>
      <c r="AV28" s="5">
        <f>Comerica!AV24+Fidelity!AV23+MS!AV24</f>
        <v>0</v>
      </c>
      <c r="AW28" s="5">
        <f>Comerica!AW24+Fidelity!AW23+MS!AW24</f>
        <v>7556.51</v>
      </c>
      <c r="AX28" s="5">
        <f>Comerica!AX24+Fidelity!AX23+MS!AX24</f>
        <v>0</v>
      </c>
      <c r="AY28" s="5">
        <f>Comerica!AY24+Fidelity!AY23+MS!AY24</f>
        <v>2795.66</v>
      </c>
      <c r="AZ28" s="5">
        <f>Comerica!AZ24+Fidelity!AZ23+MS!AZ24</f>
        <v>0</v>
      </c>
      <c r="BA28" s="5">
        <f>Comerica!BA24+Fidelity!BA23+MS!BA24</f>
        <v>3446.99</v>
      </c>
      <c r="BB28" s="5">
        <f>Comerica!BB24+Fidelity!BB23+MS!BB24</f>
        <v>0</v>
      </c>
      <c r="BC28" s="5">
        <f>Comerica!BC24+Fidelity!BC23+MS!BC24</f>
        <v>1678.15</v>
      </c>
      <c r="BD28" s="5">
        <f>Comerica!BD24+Fidelity!BD23+MS!BD24</f>
        <v>0</v>
      </c>
      <c r="BE28" s="5">
        <f>Comerica!BE24+Fidelity!BE23+MS!BE24</f>
        <v>0</v>
      </c>
      <c r="BF28" s="5">
        <f>Comerica!BF24+Fidelity!BF23+MS!BF24</f>
        <v>337.74</v>
      </c>
      <c r="BG28" s="5">
        <f>Comerica!BG24+Fidelity!BG23+MS!BG24</f>
        <v>0</v>
      </c>
      <c r="BH28" s="5">
        <f>Comerica!BH24+Fidelity!BH23+MS!BH24</f>
        <v>4106.66</v>
      </c>
      <c r="BI28" s="5">
        <f>Comerica!BI24+Fidelity!BI23+MS!BI24</f>
        <v>0</v>
      </c>
      <c r="BJ28" s="5">
        <f>Comerica!BJ24+Fidelity!BJ23+MS!BJ24</f>
        <v>28641.11</v>
      </c>
      <c r="BK28" s="5">
        <f>Comerica!BK24+Fidelity!BK23+MS!BK24</f>
        <v>0</v>
      </c>
      <c r="BL28" s="5">
        <f>Comerica!BL24+Fidelity!BL23+MS!BL24</f>
        <v>0</v>
      </c>
      <c r="BM28" s="5">
        <f>Comerica!BM24+Fidelity!BM23+MS!BM24</f>
        <v>0</v>
      </c>
      <c r="BN28" s="5">
        <f>Comerica!BN24+Fidelity!BN23+MS!BN24</f>
        <v>2493.89</v>
      </c>
      <c r="BO28" s="5">
        <f>Comerica!BO24+Fidelity!BO23+MS!BO24</f>
        <v>115</v>
      </c>
      <c r="BP28" s="5">
        <f>Comerica!BP24+Fidelity!BP23+MS!BP24</f>
        <v>0</v>
      </c>
      <c r="BQ28" s="5">
        <f>Comerica!BQ24+Fidelity!BQ23+MS!BQ24</f>
        <v>0</v>
      </c>
      <c r="BR28" s="5">
        <f>Comerica!BR24+Fidelity!BR23+MS!BR24</f>
        <v>0</v>
      </c>
      <c r="BS28" s="5">
        <f>Comerica!BS24+Fidelity!BS23+MS!BS24</f>
        <v>15241.98</v>
      </c>
      <c r="BT28" s="5">
        <f>Comerica!BT24+Fidelity!BT23+MS!BT24</f>
        <v>0</v>
      </c>
      <c r="BU28" s="5">
        <f>Comerica!BU24+Fidelity!BU23+MS!BU24</f>
        <v>0</v>
      </c>
      <c r="BV28" s="5">
        <f>Comerica!BV24+Fidelity!BV23+MS!BV24</f>
        <v>10172.200000000001</v>
      </c>
      <c r="BW28" s="5">
        <f>Comerica!BW24+Fidelity!BW23+MS!BW24</f>
        <v>3312</v>
      </c>
      <c r="BX28" s="5">
        <f>Comerica!BX24+Fidelity!BX23+MS!BX24</f>
        <v>0</v>
      </c>
      <c r="BY28" s="5">
        <f>Comerica!BY24+Fidelity!BY23+MS!BY24</f>
        <v>797.23</v>
      </c>
      <c r="BZ28" s="5">
        <f>Comerica!BZ24+Fidelity!BZ23+MS!BZ24</f>
        <v>0</v>
      </c>
      <c r="CA28" s="5">
        <f>Comerica!CA24+Fidelity!CA23+MS!CA24</f>
        <v>8463.9599999999991</v>
      </c>
      <c r="CB28" s="5">
        <f>Comerica!CB24+Fidelity!CB23+MS!CB24</f>
        <v>1059.8</v>
      </c>
      <c r="CC28" s="5">
        <f>Comerica!CC24+Fidelity!CC23+MS!CC24</f>
        <v>1155.45</v>
      </c>
      <c r="CD28" s="5">
        <f>Comerica!CD24+Fidelity!CD23+MS!CD24</f>
        <v>0</v>
      </c>
      <c r="CE28" s="5">
        <f>Comerica!CE24+Fidelity!CE23+MS!CE24</f>
        <v>0</v>
      </c>
      <c r="CF28" s="5">
        <f>Comerica!CF24+Fidelity!CF23+MS!CF24</f>
        <v>3134.81</v>
      </c>
      <c r="CG28" s="5">
        <f>Comerica!CG24+Fidelity!CG23+MS!CG24</f>
        <v>2437.7800000000002</v>
      </c>
      <c r="CH28" s="5">
        <f>Comerica!CH24+Fidelity!CH23+MS!CH24</f>
        <v>10740</v>
      </c>
      <c r="CI28" s="5">
        <f>Comerica!CI24+Fidelity!CI23+MS!CI24</f>
        <v>24</v>
      </c>
      <c r="CJ28" s="5">
        <f>Comerica!CJ24+Fidelity!CJ23+MS!CJ24</f>
        <v>761.92</v>
      </c>
      <c r="CK28" s="5">
        <f>Comerica!CK24+Fidelity!CK23+MS!CK24</f>
        <v>0</v>
      </c>
      <c r="CL28" s="5">
        <f>Comerica!CL24+Fidelity!CL23+MS!CL24</f>
        <v>0</v>
      </c>
      <c r="CM28" s="5">
        <f>Comerica!CM24+Fidelity!CM23+MS!CM24</f>
        <v>0</v>
      </c>
      <c r="CN28" s="5">
        <f>Comerica!CN24+Fidelity!CN23+MS!CN24</f>
        <v>36868.53</v>
      </c>
      <c r="CO28" s="5">
        <f>Comerica!CO24+Fidelity!CO23+MS!CO24</f>
        <v>0</v>
      </c>
      <c r="CP28" s="5">
        <f>Comerica!CP24+Fidelity!CP23+MS!CP24</f>
        <v>2283.62</v>
      </c>
      <c r="CQ28" s="5">
        <f>Comerica!CQ24+Fidelity!CQ23+MS!CQ24</f>
        <v>0</v>
      </c>
      <c r="CR28" s="5">
        <f>Comerica!CR24+Fidelity!CR23+MS!CR24</f>
        <v>0</v>
      </c>
      <c r="CS28" s="5">
        <f>Comerica!CS24+Fidelity!CS23+MS!CS24</f>
        <v>0</v>
      </c>
      <c r="CT28" s="5">
        <f>Comerica!CT24+Fidelity!CT23+MS!CT24</f>
        <v>228</v>
      </c>
      <c r="CU28" s="5">
        <f>Comerica!CU24+Fidelity!CU23+MS!CU24</f>
        <v>2423.0100000000002</v>
      </c>
      <c r="CV28" s="5">
        <f>Comerica!CV24+Fidelity!CV23+MS!CV24</f>
        <v>68630.23</v>
      </c>
      <c r="CW28" s="5">
        <f>Comerica!CW24+Fidelity!CW23+MS!CW24</f>
        <v>2107.46</v>
      </c>
      <c r="CX28" s="5">
        <f>Comerica!CX24+Fidelity!CX23+MS!CX24</f>
        <v>0</v>
      </c>
      <c r="CY28" s="5">
        <f>Comerica!CY24+Fidelity!CY23+MS!CY24</f>
        <v>0</v>
      </c>
      <c r="CZ28" s="5">
        <f>Comerica!CZ24+Fidelity!CZ23+MS!CZ24</f>
        <v>0</v>
      </c>
      <c r="DA28" s="5">
        <f>Comerica!DA24+Fidelity!DA23+MS!DA24</f>
        <v>0</v>
      </c>
      <c r="DB28" s="5">
        <f>Comerica!DB24+Fidelity!DB23+MS!DB24</f>
        <v>4586.88</v>
      </c>
      <c r="DC28" s="5">
        <f>Comerica!DC24+Fidelity!DC23+MS!DC24</f>
        <v>0</v>
      </c>
      <c r="DD28" s="5">
        <f>Comerica!DD24+Fidelity!DD23+MS!DD24</f>
        <v>0</v>
      </c>
      <c r="DE28" s="5">
        <f>Comerica!DE24+Fidelity!DE23+MS!DE24</f>
        <v>33301.129999999997</v>
      </c>
      <c r="DF28" s="5">
        <f>Comerica!DF24+Fidelity!DF23+MS!DF24</f>
        <v>554.75</v>
      </c>
      <c r="DG28" s="5">
        <f>Comerica!DG24+Fidelity!DG23+MS!DG24</f>
        <v>0</v>
      </c>
      <c r="DH28" s="5">
        <f>Comerica!DH24+Fidelity!DH23+MS!DH24</f>
        <v>0</v>
      </c>
      <c r="DI28" s="5">
        <f>Comerica!DI24+Fidelity!DI23+MS!DI24</f>
        <v>0</v>
      </c>
      <c r="DJ28" s="5">
        <f>Comerica!DJ24+Fidelity!DJ23+MS!DJ24</f>
        <v>328.06</v>
      </c>
      <c r="DK28" s="5">
        <f>Comerica!DK24+Fidelity!DK23+MS!DK24</f>
        <v>2271.2800000000002</v>
      </c>
      <c r="DL28" s="5">
        <f>Comerica!DL24+Fidelity!DL23+MS!DL24</f>
        <v>0</v>
      </c>
      <c r="DM28" s="5">
        <f>Comerica!DM24+Fidelity!DM23+MS!DM24</f>
        <v>515.5</v>
      </c>
      <c r="DN28" s="5">
        <f>Comerica!DN24+Fidelity!DN23+MS!DN24</f>
        <v>1620.94</v>
      </c>
      <c r="DO28" s="5">
        <f>Comerica!DO24+Fidelity!DO23+MS!DO24</f>
        <v>0</v>
      </c>
      <c r="DP28" s="5">
        <f>Comerica!DP24+Fidelity!DP23+MS!DP24</f>
        <v>7763.8</v>
      </c>
      <c r="DQ28" s="5">
        <f>Comerica!DQ24+Fidelity!DQ23+MS!DQ24</f>
        <v>3033.1</v>
      </c>
      <c r="DR28" s="5">
        <f>Comerica!DR24+Fidelity!DR23+MS!DR24</f>
        <v>1139.0999999999999</v>
      </c>
      <c r="DS28" s="5">
        <f>Comerica!DS24+Fidelity!DS23+MS!DS24</f>
        <v>2986.28</v>
      </c>
      <c r="DT28" s="5">
        <f>Comerica!DT24+Fidelity!DT23+MS!DT24</f>
        <v>0</v>
      </c>
      <c r="DU28" s="5">
        <f>Comerica!DU24+Fidelity!DU23+MS!DU24</f>
        <v>0</v>
      </c>
      <c r="DV28" s="5">
        <f>Comerica!DV24+Fidelity!DV23+MS!DV24</f>
        <v>1016.14</v>
      </c>
      <c r="DW28" s="5">
        <f>Comerica!DW13+Fidelity!DW23+MS!DW24</f>
        <v>-6672.34</v>
      </c>
      <c r="DX28" s="5">
        <f>Comerica!DX24+Fidelity!DX23+MS!DX24</f>
        <v>31.5</v>
      </c>
      <c r="DY28" s="5">
        <f>Comerica!DY24+Fidelity!DY23+MS!DY24</f>
        <v>548.95000000000005</v>
      </c>
      <c r="DZ28" s="5">
        <f>Comerica!DZ24+Fidelity!DZ23+MS!DZ24</f>
        <v>2730.52</v>
      </c>
      <c r="EA28" s="5">
        <f>Comerica!EA24+Fidelity!EA23+MS!EA24</f>
        <v>4616.28</v>
      </c>
      <c r="EB28" s="5">
        <f>Comerica!EB24+Fidelity!EB23+MS!EB24</f>
        <v>7.8</v>
      </c>
      <c r="EC28" s="5">
        <f>Comerica!EC24+Fidelity!EC23+MS!EC24</f>
        <v>51617.26</v>
      </c>
      <c r="ED28" s="5">
        <f>Comerica!ED24+Fidelity!ED23+MS!ED24</f>
        <v>1198.1399999999999</v>
      </c>
      <c r="EE28" s="5">
        <f>Comerica!EE24+Fidelity!EE23+MS!EE24</f>
        <v>101324.91</v>
      </c>
      <c r="EF28" s="5">
        <f>Comerica!EF24+Fidelity!EF23+MS!EF24</f>
        <v>243.76</v>
      </c>
      <c r="EG28" s="5">
        <f>Comerica!EG24+Fidelity!EG23+MS!EG24</f>
        <v>2957.46</v>
      </c>
      <c r="EH28" s="5">
        <f>Comerica!EH24+Fidelity!EH23+MS!EH24</f>
        <v>959.17</v>
      </c>
      <c r="EI28" s="5">
        <f>Comerica!EI24+Fidelity!EI23+MS!EI24</f>
        <v>0</v>
      </c>
      <c r="EJ28" s="5">
        <f>Comerica!EJ24+Fidelity!EJ23+MS!EJ24</f>
        <v>14472.02</v>
      </c>
      <c r="EK28" s="5">
        <f>Comerica!EK24+Fidelity!EK23+MS!EK24</f>
        <v>1167.1199999999999</v>
      </c>
      <c r="EL28" s="5">
        <f>Comerica!EL24+Fidelity!EL23+MS!EL24</f>
        <v>6923.27</v>
      </c>
      <c r="EM28" s="5">
        <f>Comerica!EM24+Fidelity!EM23+MS!EM24</f>
        <v>0</v>
      </c>
      <c r="EN28" s="5">
        <f>Comerica!EN24+Fidelity!EN23+MS!EN24</f>
        <v>16600.82</v>
      </c>
      <c r="EO28" s="5">
        <f>Comerica!EO24+Fidelity!EO23+MS!EO24</f>
        <v>0</v>
      </c>
      <c r="EP28" s="5">
        <f>Comerica!EP24+Fidelity!EP23+MS!EP24</f>
        <v>1658.16</v>
      </c>
      <c r="EQ28" s="5">
        <f>Comerica!EQ24+Fidelity!EQ23+MS!EQ24</f>
        <v>0</v>
      </c>
      <c r="ER28" s="5">
        <f>Comerica!ER24+Fidelity!ER23+MS!ER24</f>
        <v>6225.25</v>
      </c>
      <c r="ES28" s="5">
        <f>Comerica!ES24+Fidelity!ES23+MS!ES24</f>
        <v>198.59</v>
      </c>
      <c r="ET28" s="5">
        <f>Comerica!ET24+Fidelity!ET23+MS!ET24</f>
        <v>16700.5</v>
      </c>
      <c r="EU28" s="5">
        <f>Comerica!EU24+Fidelity!EU23+MS!EU24</f>
        <v>0</v>
      </c>
      <c r="EV28" s="5">
        <f>Comerica!EV24+Fidelity!EV23+MS!EV24</f>
        <v>22802.84</v>
      </c>
      <c r="EW28" s="5">
        <f>Comerica!EW24+Fidelity!EW23+MS!EW24</f>
        <v>6849.44</v>
      </c>
      <c r="EX28" s="5">
        <f>Comerica!EX24+Fidelity!EX23+MS!EX24</f>
        <v>3354.51</v>
      </c>
      <c r="EY28" s="5">
        <f>Comerica!EY24+Fidelity!EY23+MS!EY24</f>
        <v>0</v>
      </c>
      <c r="EZ28" s="5">
        <f>Comerica!EZ24+Fidelity!EZ23+MS!EZ24</f>
        <v>0</v>
      </c>
      <c r="FA28" s="5">
        <f>Comerica!FA24+Fidelity!FA23+MS!FA24</f>
        <v>0</v>
      </c>
      <c r="FB28" s="5">
        <f>Comerica!FB24+Fidelity!FB23+MS!FB24</f>
        <v>45211.66</v>
      </c>
      <c r="FC28" s="5">
        <f>Comerica!FC24+Fidelity!FC23+MS!FC24</f>
        <v>415.36</v>
      </c>
      <c r="FD28" s="5">
        <f>Comerica!FD24+Fidelity!FD23+MS!FD24</f>
        <v>9747.880000000001</v>
      </c>
      <c r="FE28" s="5">
        <f>Comerica!FE24+Fidelity!FE23+MS!FE24</f>
        <v>1555.67</v>
      </c>
      <c r="FF28" s="5">
        <f>Comerica!FF24+Fidelity!FF23+MS!FF24</f>
        <v>140405</v>
      </c>
      <c r="FG28" s="5">
        <f>Comerica!FG24+Fidelity!FG23+MS!FG24</f>
        <v>0</v>
      </c>
      <c r="FH28" s="5">
        <f>Comerica!FH24+Fidelity!FH23+MS!FH24</f>
        <v>766.17</v>
      </c>
      <c r="FI28" s="5">
        <f>Comerica!FI24+Fidelity!FI23+MS!FI24</f>
        <v>104208.54</v>
      </c>
      <c r="FJ28" s="5">
        <f>Comerica!FJ24+Fidelity!FJ23+MS!FJ24</f>
        <v>24795</v>
      </c>
      <c r="FK28" s="5">
        <f>Comerica!FK24+Fidelity!FK23+MS!FK24</f>
        <v>42</v>
      </c>
      <c r="FL28" s="5">
        <f>Comerica!FL24+Fidelity!FL23+MS!FL24</f>
        <v>772.2</v>
      </c>
      <c r="FM28" s="5">
        <f>Comerica!FM24+Fidelity!FM23+MS!FM24</f>
        <v>0</v>
      </c>
      <c r="FN28" s="5">
        <f>Comerica!FN24+Fidelity!FN23+MS!FN24</f>
        <v>0</v>
      </c>
      <c r="FO28" s="5">
        <f>Comerica!FO24+Fidelity!FO23+MS!FO24</f>
        <v>0</v>
      </c>
      <c r="FP28" s="5">
        <f>Comerica!FP24+Fidelity!FP23+MS!FP24</f>
        <v>282.38</v>
      </c>
      <c r="FQ28" s="5">
        <f>Comerica!FQ24+Fidelity!FQ23+MS!FQ24</f>
        <v>0</v>
      </c>
      <c r="FR28" s="5">
        <f>Comerica!FR24+Fidelity!FR23+MS!FR24</f>
        <v>0</v>
      </c>
      <c r="FS28" s="5">
        <f>Comerica!FS24+Fidelity!FS23+MS!FS24</f>
        <v>5451</v>
      </c>
      <c r="FT28" s="5">
        <f>Comerica!FT24+Fidelity!FT23+MS!FT24</f>
        <v>0</v>
      </c>
      <c r="FU28" s="5">
        <f>Comerica!FU24+Fidelity!FU23+MS!FU24</f>
        <v>1562.23</v>
      </c>
      <c r="FV28" s="5">
        <f>Comerica!FV24+Fidelity!FV23+MS!FV24</f>
        <v>732.8</v>
      </c>
      <c r="FW28" s="5">
        <f>Comerica!FW24+Fidelity!FW23+MS!FW24</f>
        <v>9710.7999999999993</v>
      </c>
      <c r="FX28" s="5">
        <f>Comerica!FX24+Fidelity!FX23+MS!FX24</f>
        <v>0</v>
      </c>
      <c r="FY28" s="5">
        <f>Comerica!FY24+Fidelity!FY23+MS!FY24</f>
        <v>3733</v>
      </c>
      <c r="FZ28" s="5">
        <f>Comerica!FZ24+Fidelity!FZ23+MS!FZ24</f>
        <v>0</v>
      </c>
      <c r="GA28" s="5">
        <f>Comerica!GA24+Fidelity!GA23+MS!GA24</f>
        <v>0</v>
      </c>
      <c r="GB28" s="5">
        <f>Comerica!GB24+Fidelity!GB23+MS!GB24</f>
        <v>0</v>
      </c>
      <c r="GC28" s="5">
        <f>Comerica!GC24+Fidelity!GC23+MS!GC24</f>
        <v>90688.44</v>
      </c>
      <c r="GD28" s="5">
        <f>Comerica!GD24+Fidelity!GD23+MS!GD24</f>
        <v>2628.89</v>
      </c>
      <c r="GE28" s="5">
        <f>Comerica!GE24+Fidelity!GE23+MS!GE24</f>
        <v>0</v>
      </c>
      <c r="GF28" s="5">
        <f>Comerica!GF24+Fidelity!GF23+MS!GF24</f>
        <v>5304.93</v>
      </c>
      <c r="GG28" s="5">
        <f>Comerica!GG24+Fidelity!GG23+MS!GG24</f>
        <v>1879</v>
      </c>
      <c r="GH28" s="5">
        <f>Comerica!GH24+Fidelity!GH23+MS!GH24</f>
        <v>460.7</v>
      </c>
      <c r="GI28" s="5">
        <f>Comerica!GI24+Fidelity!GI23+MS!GI24</f>
        <v>4327.04</v>
      </c>
      <c r="GJ28" s="5">
        <f>Comerica!GJ24+Fidelity!GJ23+MS!GJ24</f>
        <v>18806.55</v>
      </c>
      <c r="GK28" s="5">
        <f>Comerica!GL24+Fidelity!GK23+MS!GK24</f>
        <v>8348.2099999999991</v>
      </c>
      <c r="GL28" s="5">
        <f>Comerica!GM24+Fidelity!GL23+MS!GL24</f>
        <v>218442.44</v>
      </c>
      <c r="GM28" s="5">
        <f>Comerica!GN24+Fidelity!GM23+MS!GM24</f>
        <v>0</v>
      </c>
      <c r="GN28" s="5">
        <f>Comerica!GN24+Fidelity!GN23+MS!GN24</f>
        <v>0</v>
      </c>
      <c r="GO28" s="5">
        <f>Comerica!GO24+Fidelity!GO23+MS!GO24</f>
        <v>380.73</v>
      </c>
      <c r="GP28" s="5">
        <f>Comerica!GP24+Fidelity!GP23+MS!GP24</f>
        <v>0</v>
      </c>
      <c r="GQ28" s="5">
        <f>Comerica!GQ24+Fidelity!GQ23+MS!GQ24</f>
        <v>307067.02</v>
      </c>
      <c r="GR28" s="5">
        <f>Comerica!GR24+Fidelity!GR23+MS!GR24</f>
        <v>0</v>
      </c>
      <c r="GS28" s="5">
        <f>Comerica!GS24+Fidelity!GS23+MS!GS24+'Wells Fargo'!B24</f>
        <v>0</v>
      </c>
      <c r="GT28" s="5">
        <f>Comerica!GT24+Fidelity!GT23+MS!GT24+'Wells Fargo'!C24</f>
        <v>0</v>
      </c>
      <c r="GU28" s="5">
        <f>Comerica!GU24+Fidelity!GU23+MS!GU24+'Wells Fargo'!D24</f>
        <v>1682.19</v>
      </c>
      <c r="GV28" s="5">
        <f>Comerica!GV24+Fidelity!GV23+MS!GV24+'Wells Fargo'!E24</f>
        <v>0</v>
      </c>
      <c r="GW28" s="5">
        <f>Comerica!GW24+Fidelity!GW23+MS!GW24+'Wells Fargo'!F24</f>
        <v>0</v>
      </c>
      <c r="GX28" s="5">
        <f>Comerica!GX13+Fidelity!GX23+MS!GX24+'Wells Fargo'!G24</f>
        <v>0</v>
      </c>
      <c r="GY28" s="5">
        <f>Comerica!GY24+Fidelity!GY23+MS!GY24+'Wells Fargo'!H24</f>
        <v>10157.61</v>
      </c>
      <c r="GZ28" s="5">
        <f>Comerica!GZ24+Fidelity!GZ23+MS!GZ24+'Wells Fargo'!I24</f>
        <v>2748526.38</v>
      </c>
      <c r="HA28" s="5">
        <f>Comerica!HA24+Fidelity!HA23+MS!HA24+'Wells Fargo'!J24</f>
        <v>1855.53</v>
      </c>
      <c r="HB28" s="5">
        <f>Comerica!HB24+Fidelity!HB23+MS!HB24+'Wells Fargo'!K24</f>
        <v>8124.1099999999988</v>
      </c>
      <c r="HC28" s="5">
        <f>Comerica!HC24+Fidelity!HC23+MS!HC24+'Wells Fargo'!L24</f>
        <v>11462</v>
      </c>
      <c r="HD28" s="5">
        <f>Comerica!HD24+Fidelity!HD23+MS!HD24+'Wells Fargo'!M24</f>
        <v>0</v>
      </c>
      <c r="HE28" s="5">
        <f>Comerica!HE24+Fidelity!HE23+MS!HE24+'Wells Fargo'!N24</f>
        <v>113356.46</v>
      </c>
      <c r="HF28" s="5">
        <f>Comerica!HF24+Fidelity!HF23+MS!HF24+'Wells Fargo'!O24</f>
        <v>2040934.8900000001</v>
      </c>
      <c r="HG28" s="5">
        <f>Comerica!HG24+Fidelity!HG23+MS!HG24+'Wells Fargo'!P24</f>
        <v>0</v>
      </c>
      <c r="HH28" s="5">
        <f>Comerica!HH24+Fidelity!HH23+MS!HH24+'Wells Fargo'!Q24</f>
        <v>0</v>
      </c>
      <c r="HI28" s="5">
        <f>Comerica!HI24+Fidelity!HI23+MS!HI24+'Wells Fargo'!R24</f>
        <v>0</v>
      </c>
      <c r="HJ28" s="5">
        <f>Comerica!HJ24+Fidelity!HJ23+MS!HJ24+'Wells Fargo'!S24</f>
        <v>43846.26</v>
      </c>
      <c r="HK28" s="5">
        <f>Comerica!HK24+Fidelity!HK23+MS!HK24+'Wells Fargo'!T24</f>
        <v>1080</v>
      </c>
      <c r="HL28" s="5">
        <f>Comerica!HL24+Fidelity!HL23+MS!HL24+'Wells Fargo'!U24</f>
        <v>3121325.72</v>
      </c>
      <c r="HM28" s="5">
        <f>Comerica!HM24+Fidelity!HM23+MS!HM24+'Wells Fargo'!V24</f>
        <v>3357.87</v>
      </c>
      <c r="HN28" s="5">
        <f>Comerica!HN24+Fidelity!HN23+MS!HN24+'Wells Fargo'!W24</f>
        <v>576.66</v>
      </c>
      <c r="HO28" s="5">
        <f>Comerica!HO24+Fidelity!HO23+MS!HO24+'Wells Fargo'!X24</f>
        <v>18279.060000000001</v>
      </c>
      <c r="HP28" s="5">
        <f>Comerica!HP24+Fidelity!HP23+MS!HP24+'Wells Fargo'!Y24</f>
        <v>35889.39</v>
      </c>
      <c r="HQ28" s="5">
        <f>Comerica!HQ24+Fidelity!HQ23+MS!HQ24+'Wells Fargo'!Z24</f>
        <v>1815.99</v>
      </c>
      <c r="HR28" s="5">
        <f>Comerica!HR24+Fidelity!HR23+MS!HR24+'Wells Fargo'!AA24</f>
        <v>226.03</v>
      </c>
      <c r="HS28" s="5">
        <f>Comerica!HS24+Fidelity!HS23+MS!HS24+'Wells Fargo'!AB24</f>
        <v>15503.43</v>
      </c>
      <c r="HT28" s="5">
        <f>Comerica!HT24+Fidelity!HT23+MS!HT24+'Wells Fargo'!AC24</f>
        <v>0</v>
      </c>
      <c r="HU28" s="5">
        <f>Comerica!HU24+Fidelity!HU23+MS!HU24+'Wells Fargo'!AD24</f>
        <v>1896274</v>
      </c>
      <c r="HV28" s="5">
        <f>Comerica!HV24+Fidelity!HV23+MS!HV24+'Wells Fargo'!AE24</f>
        <v>0</v>
      </c>
      <c r="HW28" s="5">
        <f>Comerica!HW24+Fidelity!HW23+MS!HW24+'Wells Fargo'!AF24</f>
        <v>5221796.9000000004</v>
      </c>
      <c r="HX28" s="5">
        <f>Comerica!HX24+Fidelity!HX23+MS!HX24+'Wells Fargo'!AG24</f>
        <v>0</v>
      </c>
      <c r="HY28" s="5">
        <f>Comerica!HY24+Fidelity!HY23+MS!HY24+'Wells Fargo'!AH24</f>
        <v>30450</v>
      </c>
      <c r="HZ28" s="5">
        <f>Comerica!HZ24+Fidelity!HZ23+MS!HZ24+'Wells Fargo'!AI24</f>
        <v>0</v>
      </c>
      <c r="IA28" s="5">
        <f>Comerica!IA24+Fidelity!IA23+MS!IA24+'Wells Fargo'!AJ24</f>
        <v>4427</v>
      </c>
      <c r="IB28" s="5">
        <f>Comerica!IB24+Fidelity!IB23+MS!IB24+'Wells Fargo'!AK24</f>
        <v>30742.510000000002</v>
      </c>
      <c r="IC28" s="5">
        <f>Comerica!IC24+Fidelity!IC23+MS!IC24+'Wells Fargo'!AL24</f>
        <v>0</v>
      </c>
      <c r="ID28" s="5">
        <f>Comerica!ID24+Fidelity!ID23+MS!ID24+'Wells Fargo'!AM24</f>
        <v>10242.99</v>
      </c>
      <c r="IE28" s="5">
        <f>Comerica!IE24+Fidelity!IE23+MS!IE24+'Wells Fargo'!AN24</f>
        <v>8433.869999999999</v>
      </c>
      <c r="IF28" s="5">
        <f>Comerica!IF24+Fidelity!IF23+MS!IF24+'Wells Fargo'!AO24</f>
        <v>36464.01</v>
      </c>
      <c r="IG28" s="5">
        <f>Comerica!IG24+Fidelity!IG23+MS!IG24+'Wells Fargo'!AP24</f>
        <v>704.48</v>
      </c>
      <c r="IH28" s="5">
        <f>Comerica!IH24+Fidelity!IH23+MS!IH24+'Wells Fargo'!AQ24</f>
        <v>0</v>
      </c>
      <c r="II28" s="5">
        <f>Comerica!II24+Fidelity!II23+MS!II24+'Wells Fargo'!AR24</f>
        <v>18675</v>
      </c>
      <c r="IJ28" s="5">
        <f>Comerica!IJ24+Fidelity!IJ23+MS!IJ24+'Wells Fargo'!AS24</f>
        <v>1167217.44</v>
      </c>
      <c r="IK28" s="5">
        <f>Comerica!IK24+Fidelity!IK23+MS!IK24+'Wells Fargo'!AT24</f>
        <v>38602.559999999998</v>
      </c>
      <c r="IL28" s="5">
        <f>Comerica!IL24+Fidelity!IL23+MS!IL24+'Wells Fargo'!AU24</f>
        <v>0</v>
      </c>
      <c r="IM28" s="5">
        <f>Comerica!IM24+Fidelity!IM23+MS!IM24+'Wells Fargo'!AV24</f>
        <v>0</v>
      </c>
      <c r="IN28" s="5">
        <f>Comerica!IN24+Fidelity!IN23+MS!IN24+'Wells Fargo'!AW24</f>
        <v>822.9</v>
      </c>
      <c r="IO28" s="5">
        <f>Comerica!IO24+Fidelity!IO23+MS!IO24+'Wells Fargo'!AX24</f>
        <v>8944.39</v>
      </c>
      <c r="IP28" s="5">
        <f>Comerica!IP24+Fidelity!IP23+MS!IP24+'Wells Fargo'!AY24</f>
        <v>0</v>
      </c>
      <c r="IQ28" s="5">
        <f>Comerica!IQ24+Fidelity!IQ23+MS!IQ24+'Wells Fargo'!AZ24</f>
        <v>0</v>
      </c>
      <c r="IR28" s="5">
        <f>Comerica!IR24+Fidelity!IR23+MS!IR24+'Wells Fargo'!BA24</f>
        <v>0</v>
      </c>
      <c r="IS28" s="5">
        <f>Comerica!IS24+Fidelity!IS23+MS!IS24+'Wells Fargo'!BB24</f>
        <v>35066.32</v>
      </c>
      <c r="IT28" s="5">
        <f>Comerica!IT24+Fidelity!IT23+MS!IT24+'Wells Fargo'!BC24</f>
        <v>0</v>
      </c>
      <c r="IU28" s="5">
        <f>Comerica!IU24+Fidelity!IU23+MS!IU24+'Wells Fargo'!BD24</f>
        <v>0</v>
      </c>
      <c r="IV28" s="5">
        <f>Comerica!IV24+Fidelity!IV23+MS!IV24+'Wells Fargo'!BE24</f>
        <v>0</v>
      </c>
      <c r="IW28" s="5">
        <f>Comerica!IW24+Fidelity!IW23+MS!IW24+'Wells Fargo'!BF24</f>
        <v>0</v>
      </c>
      <c r="IX28" s="5">
        <f>Comerica!IX24+Fidelity!IX23+MS!IX24+'Wells Fargo'!BG24</f>
        <v>91814.98000000001</v>
      </c>
      <c r="IY28" s="5">
        <f>Comerica!IY24+Fidelity!IY23+MS!IY24+'Wells Fargo'!BH24</f>
        <v>0</v>
      </c>
      <c r="IZ28" s="5">
        <f>Comerica!IZ24+Fidelity!IZ23+MS!IZ24+'Wells Fargo'!BI24</f>
        <v>8403.48</v>
      </c>
      <c r="JA28" s="5">
        <f>Comerica!JA24+Fidelity!JA23+MS!JA24+'Wells Fargo'!BJ24</f>
        <v>4231.0200000000004</v>
      </c>
      <c r="JB28" s="5">
        <f>Comerica!JB24+Fidelity!JB23+MS!JB24+'Wells Fargo'!BK24</f>
        <v>27276.82</v>
      </c>
      <c r="JC28" s="5">
        <f>Comerica!JC24+Fidelity!JC23+MS!JC24+'Wells Fargo'!BL24</f>
        <v>1439921.88</v>
      </c>
      <c r="JD28" s="5">
        <f>Comerica!JD24+Fidelity!JD23+MS!JD24+'Wells Fargo'!BM24</f>
        <v>4937.49</v>
      </c>
      <c r="JE28" s="5">
        <f>Comerica!JE24+Fidelity!JE23+MS!JE24+'Wells Fargo'!BN24</f>
        <v>22285.07</v>
      </c>
      <c r="JF28" s="5">
        <f>Comerica!JF24+Fidelity!JF23+MS!JF24+'Wells Fargo'!BO24</f>
        <v>7066.1399999999985</v>
      </c>
      <c r="JG28" s="5">
        <f>Comerica!JG24+Fidelity!JG23+MS!JG24+'Wells Fargo'!BP24</f>
        <v>16354.880000000001</v>
      </c>
      <c r="JH28" s="5">
        <f>Comerica!JH24+Fidelity!JH23+MS!JH24+'Wells Fargo'!BQ24</f>
        <v>4949.76</v>
      </c>
      <c r="JI28" s="5">
        <f>Comerica!JI24+Fidelity!JI23+MS!JI24+'Wells Fargo'!BR24</f>
        <v>0</v>
      </c>
      <c r="JJ28" s="5">
        <f>Comerica!JJ24+Fidelity!JJ23+MS!JJ24+'Wells Fargo'!BS24</f>
        <v>8026.4000000000005</v>
      </c>
      <c r="JK28" s="5">
        <f>Comerica!JK24+Fidelity!JK23+MS!JK24+'Wells Fargo'!BT24</f>
        <v>38465.199999999997</v>
      </c>
      <c r="JL28" s="5">
        <f>Comerica!JL24+Fidelity!JL23+MS!JL24+'Wells Fargo'!BU24</f>
        <v>2169.89</v>
      </c>
      <c r="JM28" s="5">
        <f>Comerica!JM24+Fidelity!JM23+MS!JM24+'Wells Fargo'!BV24</f>
        <v>14888.61</v>
      </c>
      <c r="JN28" s="5">
        <f>Comerica!JN24+Fidelity!JN23+MS!JN24+'Wells Fargo'!BW24</f>
        <v>8787.9</v>
      </c>
      <c r="JO28" s="5">
        <f>Comerica!JO24+Fidelity!JO23+MS!JO24+'Wells Fargo'!BX24</f>
        <v>135444.41</v>
      </c>
      <c r="JP28" s="5">
        <f>Comerica!JP24+Fidelity!JP23+MS!JP24+'Wells Fargo'!BY24</f>
        <v>0</v>
      </c>
      <c r="JQ28" s="5">
        <f>Comerica!JQ24+Fidelity!JQ23+MS!JQ24+'Wells Fargo'!CA24</f>
        <v>23888.3</v>
      </c>
      <c r="JR28" s="5">
        <f>Comerica!JR24+Fidelity!JR23+MS!JR24+'Wells Fargo'!CB24</f>
        <v>33446.040000000008</v>
      </c>
      <c r="JS28" s="5">
        <f>Comerica!JS24+Fidelity!JS23+MS!JS24+'Wells Fargo'!CC24</f>
        <v>363900</v>
      </c>
      <c r="JT28" s="5">
        <f>Comerica!JT24+Fidelity!JT23+MS!JT24+'Wells Fargo'!CD24</f>
        <v>16858</v>
      </c>
      <c r="JU28" s="5">
        <f>Comerica!JU24+Fidelity!JU23+MS!JU24+'Wells Fargo'!CD24</f>
        <v>16858</v>
      </c>
      <c r="JV28" s="5">
        <f>Comerica!JV24+Fidelity!JV23+MS!JV24+'Wells Fargo'!CE24</f>
        <v>6068.45</v>
      </c>
      <c r="JW28" s="5">
        <f>Comerica!JW24+Fidelity!JW23+MS!JW24+'Wells Fargo'!CG24</f>
        <v>71806.14</v>
      </c>
      <c r="JX28" s="5">
        <f>Comerica!JX24+Fidelity!JX23+MS!JX24+'Wells Fargo'!CH24</f>
        <v>4127.3900000000003</v>
      </c>
      <c r="JY28" s="5">
        <f>Comerica!JY24+Fidelity!JY23+MS!JY24+'Wells Fargo'!CI24</f>
        <v>15178.28</v>
      </c>
      <c r="JZ28" s="5">
        <f>Comerica!JZ24+Fidelity!JZ23+MS!JZ24+'Wells Fargo'!CJ24</f>
        <v>0</v>
      </c>
      <c r="KA28" s="5">
        <f>Comerica!KA24+Fidelity!KA23+MS!KA24+'Wells Fargo'!CK24</f>
        <v>0</v>
      </c>
      <c r="KB28" s="5">
        <f>Comerica!KB24+Fidelity!KB23+MS!KB24+'Wells Fargo'!CL24</f>
        <v>0</v>
      </c>
      <c r="KC28" s="5">
        <f>Comerica!KC24+Fidelity!KC23+MS!KC24+'Wells Fargo'!CM24</f>
        <v>0</v>
      </c>
      <c r="KD28" s="5">
        <f>Comerica!KD24+Fidelity!KD23+MS!KD24+'Wells Fargo'!CN24</f>
        <v>0</v>
      </c>
      <c r="KE28" s="5">
        <f>Comerica!KE24+Fidelity!KE23+MS!KE24+'Wells Fargo'!CO24</f>
        <v>0</v>
      </c>
      <c r="KF28" s="5">
        <f>Comerica!KF24+Fidelity!KF23+MS!KF24+'Wells Fargo'!CP24</f>
        <v>0</v>
      </c>
      <c r="KG28" s="5">
        <f>Comerica!KG24+Fidelity!KG23+MS!KG24+'Wells Fargo'!CQ24</f>
        <v>0</v>
      </c>
      <c r="KH28" s="5">
        <f>Comerica!KH24+Fidelity!KH23+MS!KH24+'Wells Fargo'!CR24</f>
        <v>0</v>
      </c>
      <c r="KI28" s="5">
        <f>Comerica!KI24+Fidelity!KI23+MS!KI24+'Wells Fargo'!CS24</f>
        <v>0</v>
      </c>
      <c r="KJ28" s="5">
        <f>Comerica!KJ24+Fidelity!KJ23+MS!KJ24+'Wells Fargo'!CT24</f>
        <v>0</v>
      </c>
      <c r="KK28" s="5">
        <f>Comerica!KK24+Fidelity!KK23+MS!KK24+'Wells Fargo'!CU24</f>
        <v>0</v>
      </c>
      <c r="KL28" s="5">
        <f>Comerica!KL24+Fidelity!KL23+MS!KL24+'Wells Fargo'!CV24</f>
        <v>0</v>
      </c>
      <c r="KM28" s="5">
        <f>Comerica!KM24+Fidelity!KM23+MS!KM24+'Wells Fargo'!CW24</f>
        <v>0</v>
      </c>
      <c r="KN28" s="5">
        <f>Comerica!KN24+Fidelity!KN23+MS!KN24+'Wells Fargo'!CX24</f>
        <v>0</v>
      </c>
      <c r="KO28" s="5">
        <f>Comerica!KO24+Fidelity!KO23+MS!KO24+'Wells Fargo'!CY24</f>
        <v>0</v>
      </c>
      <c r="KP28" s="5">
        <f>Comerica!KP24+Fidelity!KP23+MS!KP24+'Wells Fargo'!CZ24</f>
        <v>0</v>
      </c>
      <c r="KQ28" s="5">
        <f>Comerica!KQ24+Fidelity!KQ23+MS!KQ24+'Wells Fargo'!DA24</f>
        <v>0</v>
      </c>
      <c r="KR28" s="5">
        <f>Comerica!KR24+Fidelity!KR23+MS!KR24+'Wells Fargo'!DB24</f>
        <v>0</v>
      </c>
      <c r="KS28" s="5">
        <f>Comerica!KS24+Fidelity!KS23+MS!KS24+'Wells Fargo'!DC24</f>
        <v>0</v>
      </c>
      <c r="KT28" s="5">
        <f>Comerica!KT24+Fidelity!KT23+MS!KT24+'Wells Fargo'!DD24</f>
        <v>0</v>
      </c>
      <c r="KU28" s="5">
        <f>Comerica!KU24+Fidelity!KU23+MS!KU24+'Wells Fargo'!DE24</f>
        <v>0</v>
      </c>
      <c r="KV28" s="5">
        <f>Comerica!KV24+Fidelity!KV23+MS!KV24+'Wells Fargo'!DF24</f>
        <v>0</v>
      </c>
      <c r="KW28" s="5">
        <f>Comerica!KW24+Fidelity!KW23+MS!KW24+'Wells Fargo'!DG24</f>
        <v>0</v>
      </c>
      <c r="KX28" s="5">
        <f>Comerica!KX24+Fidelity!KX23+MS!KX24+'Wells Fargo'!DH24</f>
        <v>0</v>
      </c>
      <c r="KY28" s="5">
        <f>Comerica!KY24+Fidelity!KY23+MS!KY24+'Wells Fargo'!DI24</f>
        <v>0</v>
      </c>
      <c r="KZ28" s="5">
        <f>Comerica!KZ24+Fidelity!KZ23+MS!KZ24+'Wells Fargo'!DJ24</f>
        <v>0</v>
      </c>
    </row>
    <row r="29" spans="1:313" x14ac:dyDescent="0.25">
      <c r="A29" s="12" t="s">
        <v>10</v>
      </c>
      <c r="B29" s="5">
        <f>Comerica!B29+Fidelity!B28+MS!B29</f>
        <v>0</v>
      </c>
      <c r="C29" s="5">
        <f>Comerica!C29+Fidelity!C28+MS!C29</f>
        <v>0</v>
      </c>
      <c r="D29" s="5">
        <f>Comerica!D29+Fidelity!D28+MS!D29</f>
        <v>0</v>
      </c>
      <c r="E29" s="5">
        <f>Comerica!E29+Fidelity!E28+MS!E29</f>
        <v>0</v>
      </c>
      <c r="F29" s="5">
        <f>Comerica!F29+Fidelity!F28+MS!F29</f>
        <v>20302.59</v>
      </c>
      <c r="G29" s="5">
        <f>Comerica!G29+Fidelity!G28+MS!G29</f>
        <v>0</v>
      </c>
      <c r="H29" s="5">
        <f>Comerica!H29+Fidelity!H28+MS!H29</f>
        <v>0</v>
      </c>
      <c r="I29" s="5">
        <f>Comerica!I29+Fidelity!I28+MS!I29</f>
        <v>0</v>
      </c>
      <c r="J29" s="5">
        <f>Comerica!J29+Fidelity!J28+MS!J29</f>
        <v>7601.21</v>
      </c>
      <c r="K29" s="5">
        <f>Comerica!K29+Fidelity!K28+MS!K29</f>
        <v>0</v>
      </c>
      <c r="L29" s="5">
        <f>Comerica!L29+Fidelity!L28+MS!L29</f>
        <v>0</v>
      </c>
      <c r="M29" s="5">
        <f>Comerica!M29+Fidelity!M28+MS!M29</f>
        <v>0</v>
      </c>
      <c r="N29" s="5">
        <f>Comerica!N29+Fidelity!N28+MS!N29</f>
        <v>7239.19</v>
      </c>
      <c r="O29" s="5">
        <f>Comerica!O29+Fidelity!O28+MS!O29</f>
        <v>0</v>
      </c>
      <c r="P29" s="5">
        <f>Comerica!P29+Fidelity!P28+MS!P29</f>
        <v>0</v>
      </c>
      <c r="Q29" s="5">
        <f>Comerica!Q29+Fidelity!Q28+MS!Q29</f>
        <v>0</v>
      </c>
      <c r="R29" s="5">
        <f>Comerica!R29+Fidelity!R28+MS!R29</f>
        <v>15858.72</v>
      </c>
      <c r="S29" s="5">
        <f>Comerica!S29+Fidelity!S28+MS!S29</f>
        <v>0</v>
      </c>
      <c r="T29" s="5">
        <f>Comerica!T29+Fidelity!T28+MS!T29</f>
        <v>0</v>
      </c>
      <c r="U29" s="5">
        <f>Comerica!U29+Fidelity!U28+MS!U29</f>
        <v>0</v>
      </c>
      <c r="V29" s="5">
        <f>Comerica!V29+Fidelity!V28+MS!V29</f>
        <v>0</v>
      </c>
      <c r="W29" s="5">
        <f>Comerica!W29+Fidelity!W28+MS!W29</f>
        <v>2565.2700000000004</v>
      </c>
      <c r="X29" s="5">
        <f>Comerica!X29+Fidelity!X28+MS!X29</f>
        <v>0</v>
      </c>
      <c r="Y29" s="5">
        <f>Comerica!Y29+Fidelity!Y28+MS!Y29</f>
        <v>0</v>
      </c>
      <c r="Z29" s="5">
        <f>Comerica!Z29+Fidelity!Z28+MS!Z29</f>
        <v>0</v>
      </c>
      <c r="AA29" s="5">
        <f>Comerica!AA29+Fidelity!AA28+MS!AA29</f>
        <v>5952.53</v>
      </c>
      <c r="AB29" s="5">
        <f>Comerica!AB29+Fidelity!AB28+MS!AB29</f>
        <v>0</v>
      </c>
      <c r="AC29" s="5">
        <f>Comerica!AC29+Fidelity!AC28+MS!AC29</f>
        <v>0</v>
      </c>
      <c r="AD29" s="5">
        <f>Comerica!AD29+Fidelity!AD28+MS!AD29</f>
        <v>0</v>
      </c>
      <c r="AE29" s="5">
        <f>Comerica!AE29+Fidelity!AE28+MS!AE29</f>
        <v>-3862.79</v>
      </c>
      <c r="AF29" s="5">
        <f>Comerica!AF29+Fidelity!AF28+MS!AF29</f>
        <v>0</v>
      </c>
      <c r="AG29" s="5">
        <f>Comerica!AG29+Fidelity!AG28+MS!AG29</f>
        <v>0</v>
      </c>
      <c r="AH29" s="5">
        <f>Comerica!AH29+Fidelity!AH28+MS!AH29</f>
        <v>0</v>
      </c>
      <c r="AI29" s="5">
        <f>Comerica!AI29+Fidelity!AI28+MS!AI29</f>
        <v>0</v>
      </c>
      <c r="AJ29" s="5">
        <f>Comerica!AJ29+Fidelity!AJ28+MS!AJ29</f>
        <v>6676.7699999999995</v>
      </c>
      <c r="AK29" s="5">
        <f>Comerica!AK29+Fidelity!AK28+MS!AK29</f>
        <v>0</v>
      </c>
      <c r="AL29" s="5">
        <f>Comerica!AL29+Fidelity!AL28+MS!AL29</f>
        <v>0</v>
      </c>
      <c r="AM29" s="5">
        <f>Comerica!AM29+Fidelity!AM28+MS!AM29</f>
        <v>0</v>
      </c>
      <c r="AN29" s="5">
        <f>Comerica!AN29+Fidelity!AN28+MS!AN29</f>
        <v>-3972.7400000000002</v>
      </c>
      <c r="AO29" s="5">
        <f>Comerica!AO29+Fidelity!AO28+MS!AO29</f>
        <v>0</v>
      </c>
      <c r="AP29" s="5">
        <f>Comerica!AP29+Fidelity!AP28+MS!AP29</f>
        <v>0</v>
      </c>
      <c r="AQ29" s="5">
        <f>Comerica!AQ29+Fidelity!AQ28+MS!AQ29</f>
        <v>0</v>
      </c>
      <c r="AR29" s="5">
        <f>Comerica!AR29+Fidelity!AR28+MS!AR29</f>
        <v>0</v>
      </c>
      <c r="AS29" s="5">
        <f>Comerica!AS29+Fidelity!AS28+MS!AS29</f>
        <v>5935.25</v>
      </c>
      <c r="AT29" s="5">
        <f>Comerica!AT29+Fidelity!AT28+MS!AT29</f>
        <v>0</v>
      </c>
      <c r="AU29" s="5">
        <f>Comerica!AU29+Fidelity!AU28+MS!AU29</f>
        <v>0</v>
      </c>
      <c r="AV29" s="5">
        <f>Comerica!AV29+Fidelity!AV28+MS!AV29</f>
        <v>0</v>
      </c>
      <c r="AW29" s="5">
        <f>Comerica!AW29+Fidelity!AW28+MS!AW29</f>
        <v>6128.58</v>
      </c>
      <c r="AX29" s="5">
        <f>Comerica!AX29+Fidelity!AX28+MS!AX29</f>
        <v>0</v>
      </c>
      <c r="AY29" s="5">
        <f>Comerica!AY29+Fidelity!AY28+MS!AY29</f>
        <v>0</v>
      </c>
      <c r="AZ29" s="5">
        <f>Comerica!AZ29+Fidelity!AZ28+MS!AZ29</f>
        <v>0</v>
      </c>
      <c r="BA29" s="5">
        <f>Comerica!BA29+Fidelity!BA28+MS!BA29</f>
        <v>5084.34</v>
      </c>
      <c r="BB29" s="5">
        <f>Comerica!BB29+Fidelity!BB28+MS!BB29</f>
        <v>0</v>
      </c>
      <c r="BC29" s="5">
        <f>Comerica!BC29+Fidelity!BC28+MS!BC29</f>
        <v>0</v>
      </c>
      <c r="BD29" s="5">
        <f>Comerica!BD29+Fidelity!BD28+MS!BD29</f>
        <v>0</v>
      </c>
      <c r="BE29" s="5">
        <f>Comerica!BE29+Fidelity!BE28+MS!BE29</f>
        <v>0</v>
      </c>
      <c r="BF29" s="5">
        <f>Comerica!BF29+Fidelity!BF28+MS!BF29</f>
        <v>617.11000000000058</v>
      </c>
      <c r="BG29" s="5">
        <f>Comerica!BG29+Fidelity!BG28+MS!BG29</f>
        <v>0</v>
      </c>
      <c r="BH29" s="5">
        <f>Comerica!BH29+Fidelity!BH28+MS!BH29</f>
        <v>0</v>
      </c>
      <c r="BI29" s="5">
        <f>Comerica!BI29+Fidelity!BI28+MS!BI29</f>
        <v>0</v>
      </c>
      <c r="BJ29" s="5">
        <f>Comerica!BJ29+Fidelity!BJ28+MS!BJ29</f>
        <v>-12086.529999999999</v>
      </c>
      <c r="BK29" s="5">
        <f>Comerica!BK29+Fidelity!BK28+MS!BK29</f>
        <v>0</v>
      </c>
      <c r="BL29" s="5">
        <f>Comerica!BL29+Fidelity!BL28+MS!BL29</f>
        <v>0</v>
      </c>
      <c r="BM29" s="5">
        <f>Comerica!BM29+Fidelity!BM28+MS!BM29</f>
        <v>4562.3100000000004</v>
      </c>
      <c r="BN29" s="5">
        <f>Comerica!BN29+Fidelity!BN28+MS!BN29</f>
        <v>2037.4099999999999</v>
      </c>
      <c r="BO29" s="5">
        <f>Comerica!BO29+Fidelity!BO28+MS!BO29</f>
        <v>0</v>
      </c>
      <c r="BP29" s="5">
        <f>Comerica!BP29+Fidelity!BP28+MS!BP29</f>
        <v>0</v>
      </c>
      <c r="BQ29" s="5">
        <f>Comerica!BQ29+Fidelity!BQ28+MS!BQ29</f>
        <v>0</v>
      </c>
      <c r="BR29" s="5">
        <f>Comerica!BR29+Fidelity!BR28+MS!BR29</f>
        <v>0</v>
      </c>
      <c r="BS29" s="5">
        <f>Comerica!BS29+Fidelity!BS28+MS!BS29</f>
        <v>7054.09</v>
      </c>
      <c r="BT29" s="5">
        <f>Comerica!BT29+Fidelity!BT28+MS!BT29</f>
        <v>0</v>
      </c>
      <c r="BU29" s="5">
        <f>Comerica!BU29+Fidelity!BU28+MS!BU29</f>
        <v>0</v>
      </c>
      <c r="BV29" s="5">
        <f>Comerica!BV29+Fidelity!BV28+MS!BV29</f>
        <v>0</v>
      </c>
      <c r="BW29" s="5">
        <f>Comerica!BW29+Fidelity!BW28+MS!BW29</f>
        <v>16748.030000000002</v>
      </c>
      <c r="BX29" s="5">
        <f>Comerica!BX29+Fidelity!BX28+MS!BX29</f>
        <v>0</v>
      </c>
      <c r="BY29" s="5">
        <f>Comerica!BY29+Fidelity!BY28+MS!BY29</f>
        <v>0</v>
      </c>
      <c r="BZ29" s="5">
        <f>Comerica!BZ29+Fidelity!BZ28+MS!BZ29</f>
        <v>0</v>
      </c>
      <c r="CA29" s="5">
        <f>Comerica!CA29+Fidelity!CA28+MS!CA29</f>
        <v>-5005.1499999999996</v>
      </c>
      <c r="CB29" s="5">
        <f>Comerica!CB29+Fidelity!CB28+MS!CB29</f>
        <v>0</v>
      </c>
      <c r="CC29" s="5">
        <f>Comerica!CC29+Fidelity!CC28+MS!CC29</f>
        <v>0</v>
      </c>
      <c r="CD29" s="5">
        <f>Comerica!CD29+Fidelity!CD28+MS!CD29</f>
        <v>0</v>
      </c>
      <c r="CE29" s="5">
        <f>Comerica!CE29+Fidelity!CE28+MS!CE29</f>
        <v>0</v>
      </c>
      <c r="CF29" s="5">
        <f>Comerica!CF29+Fidelity!CF28+MS!CF29</f>
        <v>27017.399999999998</v>
      </c>
      <c r="CG29" s="5">
        <f>Comerica!CG29+Fidelity!CG28+MS!CG29</f>
        <v>0</v>
      </c>
      <c r="CH29" s="5">
        <f>Comerica!CH29+Fidelity!CH28+MS!CH29</f>
        <v>0</v>
      </c>
      <c r="CI29" s="5">
        <f>Comerica!CI29+Fidelity!CI28+MS!CI29</f>
        <v>0</v>
      </c>
      <c r="CJ29" s="5">
        <f>Comerica!CJ29+Fidelity!CJ28+MS!CJ29</f>
        <v>13362.38</v>
      </c>
      <c r="CK29" s="5">
        <f>Comerica!CK29+Fidelity!CK28+MS!CK29</f>
        <v>0</v>
      </c>
      <c r="CL29" s="5">
        <f>Comerica!CL29+Fidelity!CL28+MS!CL29</f>
        <v>0</v>
      </c>
      <c r="CM29" s="5">
        <f>Comerica!CM29+Fidelity!CM28+MS!CM29</f>
        <v>0</v>
      </c>
      <c r="CN29" s="5">
        <f>Comerica!CN29+Fidelity!CN28+MS!CN29</f>
        <v>6145.5500000000011</v>
      </c>
      <c r="CO29" s="5">
        <f>Comerica!CO29+Fidelity!CO28+MS!CO29</f>
        <v>0</v>
      </c>
      <c r="CP29" s="5">
        <f>Comerica!CP29+Fidelity!CP28+MS!CP29</f>
        <v>0</v>
      </c>
      <c r="CQ29" s="5">
        <f>Comerica!CQ29+Fidelity!CQ28+MS!CQ29</f>
        <v>0</v>
      </c>
      <c r="CR29" s="5">
        <f>Comerica!CR29+Fidelity!CR28+MS!CR29</f>
        <v>0</v>
      </c>
      <c r="CS29" s="5">
        <f>Comerica!CS29+Fidelity!CS28+MS!CS29</f>
        <v>3031.1000000000004</v>
      </c>
      <c r="CT29" s="5">
        <f>Comerica!CT29+Fidelity!CT28+MS!CT29</f>
        <v>0</v>
      </c>
      <c r="CU29" s="5">
        <f>Comerica!CU29+Fidelity!CU28+MS!CU29</f>
        <v>0</v>
      </c>
      <c r="CV29" s="5">
        <f>Comerica!CV29+Fidelity!CV28+MS!CV29</f>
        <v>0</v>
      </c>
      <c r="CW29" s="5">
        <f>Comerica!CW29+Fidelity!CW28+MS!CW29</f>
        <v>12226.310000000001</v>
      </c>
      <c r="CX29" s="5">
        <f>Comerica!CX29+Fidelity!CX28+MS!CX29</f>
        <v>0</v>
      </c>
      <c r="CY29" s="5">
        <f>Comerica!CY29+Fidelity!CY28+MS!CY29</f>
        <v>0</v>
      </c>
      <c r="CZ29" s="5">
        <f>Comerica!CZ29+Fidelity!CZ28+MS!CZ29</f>
        <v>0</v>
      </c>
      <c r="DA29" s="5">
        <f>Comerica!DA29+Fidelity!DA28+MS!DA29</f>
        <v>0</v>
      </c>
      <c r="DB29" s="5">
        <f>Comerica!DB29+Fidelity!DB28+MS!DB29</f>
        <v>6204.43</v>
      </c>
      <c r="DC29" s="5">
        <f>Comerica!DC29+Fidelity!DC28+MS!DC29</f>
        <v>0</v>
      </c>
      <c r="DD29" s="5">
        <f>Comerica!DD29+Fidelity!DD28+MS!DD29</f>
        <v>0</v>
      </c>
      <c r="DE29" s="5">
        <f>Comerica!DE29+Fidelity!DE28+MS!DE29</f>
        <v>0</v>
      </c>
      <c r="DF29" s="5">
        <f>Comerica!DF29+Fidelity!DF28+MS!DF29</f>
        <v>2672.46</v>
      </c>
      <c r="DG29" s="5">
        <f>Comerica!DG29+Fidelity!DG28+MS!DG29</f>
        <v>0</v>
      </c>
      <c r="DH29" s="5">
        <f>Comerica!DH29+Fidelity!DH28+MS!DH29</f>
        <v>0</v>
      </c>
      <c r="DI29" s="5">
        <f>Comerica!DI29+Fidelity!DI28+MS!DI29</f>
        <v>0</v>
      </c>
      <c r="DJ29" s="5">
        <f>Comerica!DJ29+Fidelity!DJ28+MS!DJ29</f>
        <v>3397.83</v>
      </c>
      <c r="DK29" s="5">
        <f>Comerica!DK29+Fidelity!DK28+MS!DK29</f>
        <v>0</v>
      </c>
      <c r="DL29" s="5">
        <f>Comerica!DL29+Fidelity!DL28+MS!DL29</f>
        <v>0</v>
      </c>
      <c r="DM29" s="5">
        <f>Comerica!DM29+Fidelity!DM28+MS!DM29</f>
        <v>0</v>
      </c>
      <c r="DN29" s="5">
        <f>Comerica!DN29+Fidelity!DN28+MS!DN29</f>
        <v>-4421.6099999999997</v>
      </c>
      <c r="DO29" s="5">
        <f>Comerica!DO29+Fidelity!DO28+MS!DO29</f>
        <v>0</v>
      </c>
      <c r="DP29" s="5">
        <f>Comerica!DP29+Fidelity!DP28+MS!DP29</f>
        <v>0</v>
      </c>
      <c r="DQ29" s="5">
        <f>Comerica!DQ29+Fidelity!DQ28+MS!DQ29</f>
        <v>0</v>
      </c>
      <c r="DR29" s="5">
        <f>Comerica!DR29+Fidelity!DR28+MS!DR29</f>
        <v>0</v>
      </c>
      <c r="DS29" s="5">
        <f>Comerica!DS29+Fidelity!DS28+MS!DS29</f>
        <v>4147.3099999999995</v>
      </c>
      <c r="DT29" s="5">
        <f>Comerica!DT29+Fidelity!DT28+MS!DT29</f>
        <v>0</v>
      </c>
      <c r="DU29" s="5">
        <f>Comerica!DU29+Fidelity!DU28+MS!DU29</f>
        <v>0</v>
      </c>
      <c r="DV29" s="5">
        <f>Comerica!DV29+Fidelity!DV28+MS!DV29</f>
        <v>0</v>
      </c>
      <c r="DW29" s="5">
        <f>Comerica!DW29+Fidelity!DW28+MS!DW29</f>
        <v>-1292.0899999999995</v>
      </c>
      <c r="DX29" s="5">
        <f>Comerica!DX29+Fidelity!DX28+MS!DX29</f>
        <v>0</v>
      </c>
      <c r="DY29" s="5">
        <f>Comerica!DY29+Fidelity!DY28+MS!DY29</f>
        <v>0</v>
      </c>
      <c r="DZ29" s="5">
        <f>Comerica!DZ29+Fidelity!DZ28+MS!DZ29</f>
        <v>0</v>
      </c>
      <c r="EA29" s="5">
        <f>Comerica!EA29+Fidelity!EA28+MS!EA29</f>
        <v>-972.98</v>
      </c>
      <c r="EB29" s="5">
        <f>Comerica!EB29+Fidelity!EB28+MS!EB29</f>
        <v>0</v>
      </c>
      <c r="EC29" s="5">
        <f>Comerica!EC29+Fidelity!EC28+MS!EC29</f>
        <v>0</v>
      </c>
      <c r="ED29" s="5">
        <f>Comerica!ED29+Fidelity!ED28+MS!ED29</f>
        <v>0</v>
      </c>
      <c r="EE29" s="5">
        <f>Comerica!EE29+Fidelity!EE28+MS!EE29</f>
        <v>0</v>
      </c>
      <c r="EF29" s="5">
        <f>Comerica!EF29+Fidelity!EF28+MS!EF29</f>
        <v>5489.8099999999995</v>
      </c>
      <c r="EG29" s="5">
        <f>Comerica!EG29+Fidelity!EG28+MS!EG29</f>
        <v>0</v>
      </c>
      <c r="EH29" s="5">
        <f>Comerica!EH29+Fidelity!EH28+MS!EH29</f>
        <v>0</v>
      </c>
      <c r="EI29" s="5">
        <f>Comerica!EI29+Fidelity!EI28+MS!EI29</f>
        <v>0</v>
      </c>
      <c r="EJ29" s="5">
        <f>Comerica!EJ29+Fidelity!EJ28+MS!EJ29</f>
        <v>-496.8599999999999</v>
      </c>
      <c r="EK29" s="5">
        <f>Comerica!EK29+Fidelity!EK28+MS!EK29</f>
        <v>0</v>
      </c>
      <c r="EL29" s="5">
        <f>Comerica!EL29+Fidelity!EL28+MS!EL29</f>
        <v>0</v>
      </c>
      <c r="EM29" s="5">
        <f>Comerica!EM29+Fidelity!EM28+MS!EM29</f>
        <v>0</v>
      </c>
      <c r="EN29" s="5">
        <f>Comerica!EN29+Fidelity!EN28+MS!EN29</f>
        <v>0</v>
      </c>
      <c r="EO29" s="5">
        <f>Comerica!EO29+Fidelity!EO28+MS!EO29</f>
        <v>4343.4400000000005</v>
      </c>
      <c r="EP29" s="5">
        <f>Comerica!EP29+Fidelity!EP28+MS!EP29</f>
        <v>0</v>
      </c>
      <c r="EQ29" s="5">
        <f>Comerica!EQ29+Fidelity!EQ28+MS!EQ29</f>
        <v>0</v>
      </c>
      <c r="ER29" s="5">
        <f>Comerica!ER29+Fidelity!ER28+MS!ER29</f>
        <v>0</v>
      </c>
      <c r="ES29" s="5">
        <f>Comerica!ES29+Fidelity!ES28+MS!ES29</f>
        <v>1081.6899999999998</v>
      </c>
      <c r="ET29" s="5">
        <f>Comerica!ET29+Fidelity!ET28+MS!ET29</f>
        <v>0</v>
      </c>
      <c r="EU29" s="5">
        <f>Comerica!EU29+Fidelity!EU28+MS!EU29</f>
        <v>0</v>
      </c>
      <c r="EV29" s="5">
        <f>Comerica!EV29+Fidelity!EV28+MS!EV29</f>
        <v>0</v>
      </c>
      <c r="EW29" s="5">
        <f>Comerica!EW29+Fidelity!EW28+MS!EW29</f>
        <v>920.01</v>
      </c>
      <c r="EX29" s="5">
        <f>Comerica!EX29+Fidelity!EX28+MS!EX29</f>
        <v>0</v>
      </c>
      <c r="EY29" s="5">
        <f>Comerica!EY29+Fidelity!EY28+MS!EY29</f>
        <v>0</v>
      </c>
      <c r="EZ29" s="5">
        <f>Comerica!EZ29+Fidelity!EZ28+MS!EZ29</f>
        <v>0</v>
      </c>
      <c r="FA29" s="5">
        <f>Comerica!FA29+Fidelity!FA28+MS!FA29</f>
        <v>0</v>
      </c>
      <c r="FB29" s="5">
        <f>Comerica!FB29+Fidelity!FB28+MS!FB29</f>
        <v>68.210000000000008</v>
      </c>
      <c r="FC29" s="5">
        <f>Comerica!FC29+Fidelity!FC28+MS!FC29</f>
        <v>0</v>
      </c>
      <c r="FD29" s="5">
        <f>Comerica!FD29+Fidelity!FD28+MS!FD29</f>
        <v>0</v>
      </c>
      <c r="FE29" s="5">
        <f>Comerica!FE29+Fidelity!FE28+MS!FE29</f>
        <v>0</v>
      </c>
      <c r="FF29" s="5">
        <f>Comerica!FF29+Fidelity!FF28+MS!FF29</f>
        <v>2773.38</v>
      </c>
      <c r="FG29" s="5">
        <f>Comerica!FG29+Fidelity!FG28+MS!FG29</f>
        <v>0</v>
      </c>
      <c r="FH29" s="5">
        <f>Comerica!FH29+Fidelity!FH28+MS!FH29</f>
        <v>0</v>
      </c>
      <c r="FI29" s="5">
        <f>Comerica!FI29+Fidelity!FI28+MS!FI29</f>
        <v>0</v>
      </c>
      <c r="FJ29" s="5">
        <f>Comerica!FJ29+Fidelity!FJ28+MS!FJ29</f>
        <v>3033.63</v>
      </c>
      <c r="FK29" s="5">
        <f>Comerica!FK29+Fidelity!FK28+MS!FK29</f>
        <v>0</v>
      </c>
      <c r="FL29" s="5">
        <f>Comerica!FL29+Fidelity!FL28+MS!FL29</f>
        <v>0</v>
      </c>
      <c r="FM29" s="5">
        <f>Comerica!FM29+Fidelity!FM28+MS!FM29</f>
        <v>0</v>
      </c>
      <c r="FN29" s="5">
        <f>Comerica!FN29+Fidelity!FN28+MS!FN29</f>
        <v>4270.7</v>
      </c>
      <c r="FO29" s="5">
        <f>Comerica!FO29+Fidelity!FO28+MS!FO29</f>
        <v>0</v>
      </c>
      <c r="FP29" s="5">
        <f>Comerica!FP29+Fidelity!FP28+MS!FP29</f>
        <v>0</v>
      </c>
      <c r="FQ29" s="5">
        <f>Comerica!FQ29+Fidelity!FQ28+MS!FQ29</f>
        <v>0</v>
      </c>
      <c r="FR29" s="5">
        <f>Comerica!FR29+Fidelity!FR28+MS!FR29</f>
        <v>0</v>
      </c>
      <c r="FS29" s="5">
        <f>Comerica!FS29+Fidelity!FS28+MS!FS29</f>
        <v>5842.2400000000007</v>
      </c>
      <c r="FT29" s="5">
        <f>Comerica!FT29+Fidelity!FT28+MS!FT29</f>
        <v>0</v>
      </c>
      <c r="FU29" s="5">
        <f>Comerica!FU29+Fidelity!FU28+MS!FU29</f>
        <v>0</v>
      </c>
      <c r="FV29" s="5">
        <f>Comerica!FV29+Fidelity!FV28+MS!FV29</f>
        <v>0</v>
      </c>
      <c r="FW29" s="5">
        <f>Comerica!FW29+Fidelity!FW28+MS!FW29</f>
        <v>4978.4500000000007</v>
      </c>
      <c r="FX29" s="5">
        <f>Comerica!FX29+Fidelity!FX28+MS!FX29</f>
        <v>0</v>
      </c>
      <c r="FY29" s="5">
        <f>Comerica!FY29+Fidelity!FY28+MS!FY29</f>
        <v>0</v>
      </c>
      <c r="FZ29" s="5">
        <f>Comerica!FZ29+Fidelity!FZ28+MS!FZ29</f>
        <v>0</v>
      </c>
      <c r="GA29" s="5">
        <f>Comerica!GA29+Fidelity!GA28+MS!GA29</f>
        <v>0</v>
      </c>
      <c r="GB29" s="5">
        <f>Comerica!GB29+Fidelity!GB28+MS!GB29</f>
        <v>3650.9800000000005</v>
      </c>
      <c r="GC29" s="5">
        <f>Comerica!GC29+Fidelity!GC28+MS!GC29</f>
        <v>0</v>
      </c>
      <c r="GD29" s="5">
        <f>Comerica!GD29+Fidelity!GD28+MS!GD29</f>
        <v>0</v>
      </c>
      <c r="GE29" s="5">
        <f>Comerica!GE29+Fidelity!GE28+MS!GE29</f>
        <v>0</v>
      </c>
      <c r="GF29" s="5">
        <f>Comerica!GF29+Fidelity!GF28+MS!GF29</f>
        <v>2796.18</v>
      </c>
      <c r="GG29" s="5">
        <f>Comerica!GG29+Fidelity!GG28+MS!GG29</f>
        <v>0</v>
      </c>
      <c r="GH29" s="5">
        <f>Comerica!GH29+Fidelity!GH28+MS!GH29</f>
        <v>0</v>
      </c>
      <c r="GI29" s="5">
        <f>Comerica!GI29+Fidelity!GI28+MS!GI29</f>
        <v>0</v>
      </c>
      <c r="GJ29" s="5">
        <f>Comerica!GJ29+Fidelity!GJ28+MS!GJ29</f>
        <v>2939.38</v>
      </c>
      <c r="GK29" s="5">
        <f>Comerica!GK29+Fidelity!GK28+MS!GK29</f>
        <v>0</v>
      </c>
      <c r="GL29" s="5">
        <f>Comerica!GL29+Fidelity!GL28+MS!GL29</f>
        <v>0</v>
      </c>
      <c r="GM29" s="5">
        <f>Comerica!GM29+Fidelity!GM28+MS!GM29</f>
        <v>0</v>
      </c>
      <c r="GN29" s="5">
        <f>Comerica!GN29+Fidelity!GN28+MS!GN29</f>
        <v>0</v>
      </c>
      <c r="GO29" s="5">
        <f>Comerica!GO29+Fidelity!GO28+MS!GO29</f>
        <v>4019.3100000000004</v>
      </c>
      <c r="GP29" s="5">
        <f>Comerica!GP29+Fidelity!GP28+MS!GP29</f>
        <v>0</v>
      </c>
      <c r="GQ29" s="5">
        <f>Comerica!GQ29+Fidelity!GQ28+MS!GQ29</f>
        <v>0</v>
      </c>
      <c r="GR29" s="5">
        <f>Comerica!GR29+Fidelity!GR28+MS!GR29</f>
        <v>0</v>
      </c>
      <c r="GS29" s="5">
        <f>Comerica!GS29+Fidelity!GS28+MS!GS29</f>
        <v>1969.83</v>
      </c>
      <c r="GT29" s="5">
        <f>Comerica!GT29+Fidelity!GT28+MS!GT29</f>
        <v>0</v>
      </c>
      <c r="GU29" s="5">
        <f>Comerica!GU29+Fidelity!GU28+MS!GU29</f>
        <v>0</v>
      </c>
      <c r="GV29" s="5">
        <f>Comerica!GV29+Fidelity!GV28+MS!GV29</f>
        <v>0</v>
      </c>
      <c r="GW29" s="5">
        <f>Comerica!GW29+Fidelity!GW28+MS!GW29</f>
        <v>-2837.3600000000006</v>
      </c>
      <c r="GX29" s="5">
        <f>Comerica!GX29+Fidelity!GX28+MS!GX29</f>
        <v>0</v>
      </c>
      <c r="GY29" s="5">
        <f>Comerica!GY29+Fidelity!GY28+MS!GY29</f>
        <v>0</v>
      </c>
      <c r="GZ29" s="5">
        <f>Comerica!GZ29+Fidelity!GZ28+MS!GZ29</f>
        <v>0</v>
      </c>
      <c r="HA29" s="5">
        <f>Comerica!HA29+Fidelity!HA28+MS!HA29</f>
        <v>0</v>
      </c>
      <c r="HB29" s="5">
        <f>Comerica!HB29+Fidelity!HB28+MS!HB29</f>
        <v>-54061.899999999994</v>
      </c>
      <c r="HC29" s="5">
        <f>Comerica!HC29+Fidelity!HC28+MS!HC29</f>
        <v>0</v>
      </c>
      <c r="HD29" s="5">
        <f>Comerica!HD29+Fidelity!HD28+MS!HD29</f>
        <v>0</v>
      </c>
      <c r="HE29" s="5">
        <f>Comerica!HE29+Fidelity!HE28+MS!HE29</f>
        <v>0</v>
      </c>
      <c r="HF29" s="5">
        <f>Comerica!HF29+Fidelity!HF28+MS!HF29</f>
        <v>97966.799999999988</v>
      </c>
      <c r="HG29" s="5">
        <f>Comerica!HG29+Fidelity!HG28+MS!HG29</f>
        <v>0</v>
      </c>
      <c r="HH29" s="5">
        <f>Comerica!HH29+Fidelity!HH28+MS!HH29</f>
        <v>0</v>
      </c>
      <c r="HI29" s="5">
        <f>Comerica!HI29+Fidelity!HI28+MS!HI29</f>
        <v>0</v>
      </c>
      <c r="HJ29" s="5">
        <f>Comerica!HJ29+Fidelity!HJ28+MS!HJ29</f>
        <v>-40191.01</v>
      </c>
      <c r="HK29" s="5">
        <f>Comerica!HK29+Fidelity!HK28+MS!HK29</f>
        <v>0</v>
      </c>
      <c r="HL29" s="5">
        <f>Comerica!HL29+Fidelity!HL28+MS!HL29</f>
        <v>0</v>
      </c>
      <c r="HM29" s="5">
        <f>Comerica!HM29+Fidelity!HM28+MS!HM29</f>
        <v>0</v>
      </c>
      <c r="HN29" s="5">
        <f>Comerica!HN29+Fidelity!HN28+MS!HN29</f>
        <v>0</v>
      </c>
      <c r="HO29" s="5">
        <f>Comerica!HO29+Fidelity!HO28+MS!HO29</f>
        <v>385369.07</v>
      </c>
      <c r="HP29" s="5">
        <f>Comerica!HP29+Fidelity!HP28+MS!HP29</f>
        <v>0</v>
      </c>
      <c r="HQ29" s="5">
        <f>Comerica!HQ29+Fidelity!HQ28+MS!HQ29</f>
        <v>0</v>
      </c>
      <c r="HR29" s="5">
        <f>Comerica!HR29+Fidelity!HR28+MS!HR29</f>
        <v>0</v>
      </c>
      <c r="HS29" s="5">
        <f>Comerica!HS29+Fidelity!HS28+MS!HS29</f>
        <v>178242.59</v>
      </c>
      <c r="HT29" s="5">
        <f>Comerica!HT29+Fidelity!HT28+MS!HT29</f>
        <v>0</v>
      </c>
      <c r="HU29" s="5">
        <f>Comerica!HU29+Fidelity!HU28+MS!HU29</f>
        <v>0</v>
      </c>
      <c r="HV29" s="5">
        <f>Comerica!HV29+Fidelity!HV28+MS!HV29</f>
        <v>0</v>
      </c>
      <c r="HW29" s="5">
        <f>Comerica!HW29+Fidelity!HW28+MS!HW29</f>
        <v>163782.53999999998</v>
      </c>
      <c r="HX29" s="5">
        <f>Comerica!HX29+Fidelity!HX28+MS!HX29</f>
        <v>0</v>
      </c>
      <c r="HY29" s="5">
        <f>Comerica!HY29+Fidelity!HY28+MS!HY29</f>
        <v>0</v>
      </c>
      <c r="HZ29" s="5">
        <f>Comerica!HZ29+Fidelity!HZ28+MS!HZ29</f>
        <v>0</v>
      </c>
      <c r="IA29" s="5">
        <f>Comerica!IA29+Fidelity!IA28+MS!IA29</f>
        <v>0</v>
      </c>
      <c r="IB29" s="5">
        <f>Comerica!IB29+Fidelity!IB28+MS!IB29</f>
        <v>177183.55</v>
      </c>
      <c r="IC29" s="5">
        <f>Comerica!IC29+Fidelity!IC28+MS!IC29</f>
        <v>0</v>
      </c>
      <c r="ID29" s="5">
        <f>Comerica!ID29+Fidelity!ID28+MS!ID29</f>
        <v>0</v>
      </c>
      <c r="IE29" s="5">
        <f>Comerica!IE29+Fidelity!IE28+MS!IE29</f>
        <v>0</v>
      </c>
      <c r="IF29" s="5">
        <f>Comerica!IF29+Fidelity!IF28+MS!IF29</f>
        <v>87813.12000000001</v>
      </c>
      <c r="IG29" s="5">
        <f>Comerica!IG29+Fidelity!IG28+MS!IG29</f>
        <v>0</v>
      </c>
      <c r="IH29" s="5">
        <f>Comerica!IH29+Fidelity!IH28+MS!IH29</f>
        <v>0</v>
      </c>
      <c r="II29" s="5">
        <f>Comerica!II29+Fidelity!II28+MS!II29</f>
        <v>0</v>
      </c>
      <c r="IJ29" s="5">
        <f>Comerica!IJ29+Fidelity!IJ28+MS!IJ29</f>
        <v>0</v>
      </c>
      <c r="IK29" s="5">
        <f>Comerica!IK29+Fidelity!IK28+MS!IK29</f>
        <v>-121671.49999999999</v>
      </c>
      <c r="IL29" s="5">
        <f>Comerica!IL29+Fidelity!IL28+MS!IL29</f>
        <v>0</v>
      </c>
      <c r="IM29" s="5">
        <f>Comerica!IM29+Fidelity!IM28+MS!IM29</f>
        <v>0</v>
      </c>
      <c r="IN29" s="5">
        <f>Comerica!IN29+Fidelity!IN28+MS!IN29</f>
        <v>0</v>
      </c>
      <c r="IO29" s="5">
        <f>Comerica!IO29+Fidelity!IO28+MS!IO29</f>
        <v>526355.53</v>
      </c>
      <c r="IP29" s="5">
        <f>Comerica!IP29+Fidelity!IP28+MS!IP29</f>
        <v>0</v>
      </c>
      <c r="IQ29" s="5">
        <f>Comerica!IQ29+Fidelity!IQ28+MS!IQ29</f>
        <v>0</v>
      </c>
      <c r="IR29" s="5">
        <f>Comerica!IR29+Fidelity!IR28+MS!IR29</f>
        <v>0</v>
      </c>
      <c r="IS29" s="5">
        <f>Comerica!IS29+Fidelity!IS28+MS!IS29</f>
        <v>-84867.510000000009</v>
      </c>
      <c r="IT29" s="5">
        <f>Comerica!IT29+Fidelity!IT28+MS!IT29</f>
        <v>0</v>
      </c>
      <c r="IU29" s="5">
        <f>Comerica!IU29+Fidelity!IU28+MS!IU29</f>
        <v>0</v>
      </c>
      <c r="IV29" s="5">
        <f>Comerica!IV29+Fidelity!IV28+MS!IV29</f>
        <v>0</v>
      </c>
      <c r="IW29" s="5">
        <f>Comerica!IW29+Fidelity!IW28+MS!IW29</f>
        <v>0</v>
      </c>
      <c r="IX29" s="5">
        <f>Comerica!IX29+Fidelity!IX28+MS!IX29</f>
        <v>-453704.5</v>
      </c>
      <c r="IY29" s="5">
        <f>Comerica!IY29+Fidelity!IY28+MS!IY29</f>
        <v>0</v>
      </c>
      <c r="IZ29" s="5">
        <f>Comerica!IZ29+Fidelity!IZ28+MS!IZ29</f>
        <v>0</v>
      </c>
      <c r="JA29" s="5">
        <f>Comerica!JA29+Fidelity!JA28+MS!JA29</f>
        <v>0</v>
      </c>
      <c r="JB29" s="5">
        <f>Comerica!JB29+Fidelity!JB28+MS!JB29</f>
        <v>19856.329999999987</v>
      </c>
      <c r="JC29" s="5">
        <f>Comerica!JC29+Fidelity!JC28+MS!JC29</f>
        <v>0</v>
      </c>
      <c r="JD29" s="5">
        <f>Comerica!JD29+Fidelity!JD28+MS!JD29</f>
        <v>0</v>
      </c>
      <c r="JE29" s="5">
        <f>Comerica!JE29+Fidelity!JE28+MS!JE29</f>
        <v>0</v>
      </c>
      <c r="JF29" s="5">
        <f>Comerica!JF29+Fidelity!JF28+MS!JF29</f>
        <v>588206.61</v>
      </c>
      <c r="JG29" s="5">
        <f>Comerica!JG29+Fidelity!JG28+MS!JG29</f>
        <v>0</v>
      </c>
      <c r="JH29" s="5">
        <f>Comerica!JH29+Fidelity!JH28+MS!JH29</f>
        <v>0</v>
      </c>
      <c r="JI29" s="5">
        <f>Comerica!JI29+Fidelity!JI28+MS!JI29</f>
        <v>0</v>
      </c>
      <c r="JJ29" s="5">
        <f>Comerica!JJ29+Fidelity!JJ28+MS!JJ29</f>
        <v>0</v>
      </c>
      <c r="JK29" s="5">
        <f>Comerica!JK29+Fidelity!JK28+MS!JK29</f>
        <v>121981.14</v>
      </c>
      <c r="JL29" s="5">
        <f>Comerica!JL29+Fidelity!JL28+MS!JL29</f>
        <v>0</v>
      </c>
      <c r="JM29" s="5">
        <f>Comerica!JM29+Fidelity!JM28+MS!JM29</f>
        <v>0</v>
      </c>
      <c r="JN29" s="5">
        <f>Comerica!JN29+Fidelity!JN28+MS!JN29</f>
        <v>0</v>
      </c>
      <c r="JO29" s="5">
        <f>Comerica!JO29+Fidelity!JO28+MS!JO29</f>
        <v>345686.06999999995</v>
      </c>
      <c r="JP29" s="5">
        <f>Comerica!JP29+Fidelity!JP28+MS!JP29</f>
        <v>0</v>
      </c>
      <c r="JQ29" s="5">
        <f>Comerica!JQ29+Fidelity!JQ28+MS!JQ29</f>
        <v>0</v>
      </c>
      <c r="JR29" s="5">
        <f>Comerica!JR29+Fidelity!JR28+MS!JR29</f>
        <v>0</v>
      </c>
      <c r="JS29" s="5">
        <f>Comerica!JS29+Fidelity!JS28+MS!JS29</f>
        <v>193329.21</v>
      </c>
      <c r="JT29" s="5">
        <f>Comerica!JT29+Fidelity!JT28+MS!JT29</f>
        <v>0</v>
      </c>
      <c r="JU29" s="5">
        <f>Comerica!JU29+Fidelity!JU28+MS!JU29</f>
        <v>0</v>
      </c>
      <c r="JV29" s="5">
        <f>Comerica!JV29+Fidelity!JV28+MS!JV29</f>
        <v>0</v>
      </c>
      <c r="JW29" s="5">
        <f>Comerica!JW29+Fidelity!JW28+MS!JW29</f>
        <v>0</v>
      </c>
      <c r="JX29" s="5">
        <f>Comerica!JX29+Fidelity!JX28+MS!JX29</f>
        <v>0</v>
      </c>
      <c r="JY29" s="5">
        <f>Comerica!JY29+Fidelity!JY28+MS!JY29</f>
        <v>0</v>
      </c>
      <c r="JZ29" s="5">
        <f>Comerica!JZ29+Fidelity!JZ28+MS!JZ29</f>
        <v>0</v>
      </c>
      <c r="KA29" s="5">
        <f>Comerica!KA29+Fidelity!KA28+MS!KA29</f>
        <v>0</v>
      </c>
      <c r="KB29" s="5">
        <f>Comerica!KB29+Fidelity!KB28+MS!KB29</f>
        <v>0</v>
      </c>
      <c r="KC29" s="5">
        <f>Comerica!KC29+Fidelity!KC28+MS!KC29</f>
        <v>0</v>
      </c>
      <c r="KD29" s="5">
        <f>Comerica!KD29+Fidelity!KD28+MS!KD29</f>
        <v>0</v>
      </c>
      <c r="KE29" s="5">
        <f>Comerica!KE29+Fidelity!KE28+MS!KE29</f>
        <v>0</v>
      </c>
      <c r="KF29" s="5">
        <f>Comerica!KF29+Fidelity!KF28+MS!KF29</f>
        <v>0</v>
      </c>
      <c r="KG29" s="5">
        <f>Comerica!KG29+Fidelity!KG28+MS!KG29</f>
        <v>0</v>
      </c>
      <c r="KH29" s="5">
        <f>Comerica!KH29+Fidelity!KH28+MS!KH29</f>
        <v>0</v>
      </c>
      <c r="KI29" s="5">
        <f>Comerica!KI29+Fidelity!KI28+MS!KI29</f>
        <v>0</v>
      </c>
      <c r="KJ29" s="5">
        <f>Comerica!KJ29+Fidelity!KJ28+MS!KJ29</f>
        <v>0</v>
      </c>
      <c r="KK29" s="5">
        <f>Comerica!KK29+Fidelity!KK28+MS!KK29</f>
        <v>0</v>
      </c>
      <c r="KL29" s="5">
        <f>Comerica!KL29+Fidelity!KL28+MS!KL29</f>
        <v>0</v>
      </c>
      <c r="KM29" s="5">
        <f>Comerica!KM29+Fidelity!KM28+MS!KM29</f>
        <v>0</v>
      </c>
      <c r="KN29" s="5">
        <f>Comerica!KN29+Fidelity!KN28+MS!KN29</f>
        <v>0</v>
      </c>
      <c r="KO29" s="5">
        <f>Comerica!KO29+Fidelity!KO28+MS!KO29</f>
        <v>0</v>
      </c>
      <c r="KP29" s="5">
        <f>Comerica!KP29+Fidelity!KP28+MS!KP29</f>
        <v>0</v>
      </c>
      <c r="KQ29" s="5">
        <f>Comerica!KQ29+Fidelity!KQ28+MS!KQ29</f>
        <v>0</v>
      </c>
      <c r="KR29" s="5">
        <f>Comerica!KR29+Fidelity!KR28+MS!KR29</f>
        <v>0</v>
      </c>
      <c r="KS29" s="5">
        <f>Comerica!KS29+Fidelity!KS28+MS!KS29</f>
        <v>0</v>
      </c>
      <c r="KT29" s="5">
        <f>Comerica!KT29+Fidelity!KT28+MS!KT29</f>
        <v>0</v>
      </c>
      <c r="KU29" s="5">
        <f>Comerica!KU29+Fidelity!KU28+MS!KU29</f>
        <v>0</v>
      </c>
      <c r="KV29" s="5">
        <f>Comerica!KV29+Fidelity!KV28+MS!KV29</f>
        <v>0</v>
      </c>
      <c r="KW29" s="5">
        <f>Comerica!KW29+Fidelity!KW28+MS!KW29</f>
        <v>0</v>
      </c>
      <c r="KX29" s="5">
        <f>Comerica!KX29+Fidelity!KX28+MS!KX29</f>
        <v>0</v>
      </c>
      <c r="KY29" s="5">
        <f>Comerica!KY29+Fidelity!KY28+MS!KY29</f>
        <v>0</v>
      </c>
      <c r="KZ29" s="5">
        <f>Comerica!KZ29+Fidelity!KZ28+MS!KZ29</f>
        <v>0</v>
      </c>
      <c r="LA29" s="5"/>
    </row>
    <row r="30" spans="1:313" ht="3.75" customHeight="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</row>
    <row r="31" spans="1:313" x14ac:dyDescent="0.25">
      <c r="A31" s="10" t="s">
        <v>9</v>
      </c>
      <c r="B31" s="11">
        <f t="shared" ref="B31:BM31" si="116">SUM(B26:B30)</f>
        <v>0</v>
      </c>
      <c r="C31" s="11">
        <f t="shared" si="116"/>
        <v>1748.11</v>
      </c>
      <c r="D31" s="11">
        <f t="shared" si="116"/>
        <v>6462.4800000000005</v>
      </c>
      <c r="E31" s="11">
        <f t="shared" si="116"/>
        <v>0</v>
      </c>
      <c r="F31" s="11">
        <f t="shared" si="116"/>
        <v>20302.59</v>
      </c>
      <c r="G31" s="11">
        <f t="shared" si="116"/>
        <v>0</v>
      </c>
      <c r="H31" s="11">
        <f t="shared" si="116"/>
        <v>50000</v>
      </c>
      <c r="I31" s="11">
        <f t="shared" si="116"/>
        <v>0</v>
      </c>
      <c r="J31" s="11">
        <f t="shared" si="116"/>
        <v>210600.05999999997</v>
      </c>
      <c r="K31" s="11">
        <f t="shared" si="116"/>
        <v>412.56</v>
      </c>
      <c r="L31" s="11">
        <f t="shared" si="116"/>
        <v>0</v>
      </c>
      <c r="M31" s="11">
        <f t="shared" si="116"/>
        <v>85000</v>
      </c>
      <c r="N31" s="11">
        <f t="shared" si="116"/>
        <v>12488.57</v>
      </c>
      <c r="O31" s="11">
        <f t="shared" si="116"/>
        <v>0</v>
      </c>
      <c r="P31" s="11">
        <f t="shared" si="116"/>
        <v>0</v>
      </c>
      <c r="Q31" s="11">
        <f t="shared" si="116"/>
        <v>0</v>
      </c>
      <c r="R31" s="11">
        <f t="shared" si="116"/>
        <v>26368.53</v>
      </c>
      <c r="S31" s="11">
        <f t="shared" si="116"/>
        <v>0</v>
      </c>
      <c r="T31" s="11">
        <f t="shared" si="116"/>
        <v>0</v>
      </c>
      <c r="U31" s="11">
        <f t="shared" si="116"/>
        <v>0</v>
      </c>
      <c r="V31" s="11">
        <f t="shared" si="116"/>
        <v>320864.38</v>
      </c>
      <c r="W31" s="11">
        <f t="shared" si="116"/>
        <v>4908.5600000000004</v>
      </c>
      <c r="X31" s="11">
        <f t="shared" si="116"/>
        <v>1256.23</v>
      </c>
      <c r="Y31" s="11">
        <f t="shared" si="116"/>
        <v>0</v>
      </c>
      <c r="Z31" s="11">
        <f t="shared" si="116"/>
        <v>0</v>
      </c>
      <c r="AA31" s="11">
        <f t="shared" si="116"/>
        <v>58674.38</v>
      </c>
      <c r="AB31" s="11">
        <f t="shared" si="116"/>
        <v>0</v>
      </c>
      <c r="AC31" s="11">
        <f t="shared" si="116"/>
        <v>5000000</v>
      </c>
      <c r="AD31" s="11">
        <f t="shared" si="116"/>
        <v>74.88</v>
      </c>
      <c r="AE31" s="11">
        <f t="shared" si="116"/>
        <v>-2225.81</v>
      </c>
      <c r="AF31" s="11">
        <f t="shared" si="116"/>
        <v>0</v>
      </c>
      <c r="AG31" s="11">
        <f t="shared" si="116"/>
        <v>30900</v>
      </c>
      <c r="AH31" s="11">
        <f t="shared" si="116"/>
        <v>30000000</v>
      </c>
      <c r="AI31" s="11">
        <f t="shared" si="116"/>
        <v>3834152.82</v>
      </c>
      <c r="AJ31" s="11">
        <f t="shared" si="116"/>
        <v>8374.07</v>
      </c>
      <c r="AK31" s="11">
        <f t="shared" si="116"/>
        <v>103000</v>
      </c>
      <c r="AL31" s="11">
        <f t="shared" si="116"/>
        <v>0</v>
      </c>
      <c r="AM31" s="11">
        <f t="shared" si="116"/>
        <v>0</v>
      </c>
      <c r="AN31" s="11">
        <f t="shared" si="116"/>
        <v>-754.66000000000031</v>
      </c>
      <c r="AO31" s="11">
        <f t="shared" si="116"/>
        <v>5000000</v>
      </c>
      <c r="AP31" s="11">
        <f t="shared" si="116"/>
        <v>7145.31</v>
      </c>
      <c r="AQ31" s="11">
        <f t="shared" si="116"/>
        <v>3341.2</v>
      </c>
      <c r="AR31" s="11">
        <f t="shared" si="116"/>
        <v>0</v>
      </c>
      <c r="AS31" s="11">
        <f t="shared" si="116"/>
        <v>7802.82</v>
      </c>
      <c r="AT31" s="11">
        <f t="shared" si="116"/>
        <v>0</v>
      </c>
      <c r="AU31" s="11">
        <f t="shared" si="116"/>
        <v>15000000</v>
      </c>
      <c r="AV31" s="11">
        <f t="shared" si="116"/>
        <v>0</v>
      </c>
      <c r="AW31" s="11">
        <f t="shared" si="116"/>
        <v>13685.09</v>
      </c>
      <c r="AX31" s="11">
        <f t="shared" si="116"/>
        <v>0</v>
      </c>
      <c r="AY31" s="11">
        <f t="shared" si="116"/>
        <v>2795.66</v>
      </c>
      <c r="AZ31" s="11">
        <f t="shared" si="116"/>
        <v>19559870</v>
      </c>
      <c r="BA31" s="11">
        <f t="shared" si="116"/>
        <v>122781.33</v>
      </c>
      <c r="BB31" s="11">
        <f t="shared" si="116"/>
        <v>1182.92</v>
      </c>
      <c r="BC31" s="11">
        <f t="shared" si="116"/>
        <v>2621.65</v>
      </c>
      <c r="BD31" s="11">
        <f t="shared" si="116"/>
        <v>3619.23</v>
      </c>
      <c r="BE31" s="11">
        <f t="shared" si="116"/>
        <v>0</v>
      </c>
      <c r="BF31" s="11">
        <f t="shared" si="116"/>
        <v>954.85000000000059</v>
      </c>
      <c r="BG31" s="11">
        <f t="shared" si="116"/>
        <v>0</v>
      </c>
      <c r="BH31" s="11">
        <f t="shared" si="116"/>
        <v>4106.66</v>
      </c>
      <c r="BI31" s="11">
        <f t="shared" si="116"/>
        <v>0</v>
      </c>
      <c r="BJ31" s="11">
        <f t="shared" si="116"/>
        <v>16554.580000000002</v>
      </c>
      <c r="BK31" s="11">
        <f t="shared" si="116"/>
        <v>1285</v>
      </c>
      <c r="BL31" s="11">
        <f t="shared" si="116"/>
        <v>0</v>
      </c>
      <c r="BM31" s="11">
        <f t="shared" si="116"/>
        <v>5799.9900000000007</v>
      </c>
      <c r="BN31" s="11">
        <f t="shared" ref="BN31:DY31" si="117">SUM(BN26:BN30)</f>
        <v>4531.2999999999993</v>
      </c>
      <c r="BO31" s="11">
        <f t="shared" si="117"/>
        <v>887.5</v>
      </c>
      <c r="BP31" s="11">
        <f t="shared" si="117"/>
        <v>0</v>
      </c>
      <c r="BQ31" s="11">
        <f t="shared" si="117"/>
        <v>0</v>
      </c>
      <c r="BR31" s="11">
        <f t="shared" si="117"/>
        <v>0</v>
      </c>
      <c r="BS31" s="11">
        <f t="shared" si="117"/>
        <v>22296.07</v>
      </c>
      <c r="BT31" s="11">
        <f t="shared" si="117"/>
        <v>0</v>
      </c>
      <c r="BU31" s="11">
        <f t="shared" si="117"/>
        <v>0</v>
      </c>
      <c r="BV31" s="11">
        <f t="shared" si="117"/>
        <v>10777.2</v>
      </c>
      <c r="BW31" s="11">
        <f t="shared" si="117"/>
        <v>20060.030000000002</v>
      </c>
      <c r="BX31" s="11">
        <f t="shared" si="117"/>
        <v>0</v>
      </c>
      <c r="BY31" s="11">
        <f t="shared" si="117"/>
        <v>40000797.229999997</v>
      </c>
      <c r="BZ31" s="11">
        <f t="shared" si="117"/>
        <v>3000000</v>
      </c>
      <c r="CA31" s="11">
        <f t="shared" si="117"/>
        <v>3458.8099999999995</v>
      </c>
      <c r="CB31" s="11">
        <f t="shared" si="117"/>
        <v>1059.8</v>
      </c>
      <c r="CC31" s="11">
        <f t="shared" si="117"/>
        <v>1155.45</v>
      </c>
      <c r="CD31" s="11">
        <f t="shared" si="117"/>
        <v>0</v>
      </c>
      <c r="CE31" s="11">
        <f t="shared" si="117"/>
        <v>0</v>
      </c>
      <c r="CF31" s="11">
        <f t="shared" si="117"/>
        <v>30152.21</v>
      </c>
      <c r="CG31" s="11">
        <f t="shared" si="117"/>
        <v>2437.7800000000002</v>
      </c>
      <c r="CH31" s="11">
        <f t="shared" si="117"/>
        <v>10740</v>
      </c>
      <c r="CI31" s="11">
        <f t="shared" si="117"/>
        <v>24</v>
      </c>
      <c r="CJ31" s="11">
        <f t="shared" si="117"/>
        <v>14124.3</v>
      </c>
      <c r="CK31" s="11">
        <f t="shared" si="117"/>
        <v>0</v>
      </c>
      <c r="CL31" s="11">
        <f t="shared" si="117"/>
        <v>0</v>
      </c>
      <c r="CM31" s="11">
        <f t="shared" si="117"/>
        <v>0</v>
      </c>
      <c r="CN31" s="11">
        <f t="shared" si="117"/>
        <v>43014.080000000002</v>
      </c>
      <c r="CO31" s="11">
        <f t="shared" si="117"/>
        <v>0</v>
      </c>
      <c r="CP31" s="11">
        <f t="shared" si="117"/>
        <v>2283.62</v>
      </c>
      <c r="CQ31" s="11">
        <f t="shared" si="117"/>
        <v>0</v>
      </c>
      <c r="CR31" s="11">
        <f t="shared" si="117"/>
        <v>0</v>
      </c>
      <c r="CS31" s="11">
        <f t="shared" si="117"/>
        <v>4266.8200000000006</v>
      </c>
      <c r="CT31" s="11">
        <f t="shared" si="117"/>
        <v>228</v>
      </c>
      <c r="CU31" s="11">
        <f t="shared" si="117"/>
        <v>2423.0100000000002</v>
      </c>
      <c r="CV31" s="11">
        <f t="shared" si="117"/>
        <v>68630.23</v>
      </c>
      <c r="CW31" s="11">
        <f t="shared" si="117"/>
        <v>14333.77</v>
      </c>
      <c r="CX31" s="11">
        <f t="shared" si="117"/>
        <v>0</v>
      </c>
      <c r="CY31" s="11">
        <f t="shared" si="117"/>
        <v>0</v>
      </c>
      <c r="CZ31" s="11">
        <f t="shared" si="117"/>
        <v>1440</v>
      </c>
      <c r="DA31" s="11">
        <f t="shared" si="117"/>
        <v>0</v>
      </c>
      <c r="DB31" s="11">
        <f t="shared" si="117"/>
        <v>10791.310000000001</v>
      </c>
      <c r="DC31" s="11">
        <f t="shared" si="117"/>
        <v>25000000</v>
      </c>
      <c r="DD31" s="11">
        <f t="shared" si="117"/>
        <v>4000000</v>
      </c>
      <c r="DE31" s="11">
        <f t="shared" si="117"/>
        <v>33301.129999999997</v>
      </c>
      <c r="DF31" s="11">
        <f t="shared" si="117"/>
        <v>3781.96</v>
      </c>
      <c r="DG31" s="11">
        <f t="shared" si="117"/>
        <v>0</v>
      </c>
      <c r="DH31" s="11">
        <f t="shared" si="117"/>
        <v>0</v>
      </c>
      <c r="DI31" s="11">
        <f t="shared" si="117"/>
        <v>0</v>
      </c>
      <c r="DJ31" s="11">
        <f t="shared" si="117"/>
        <v>3725.89</v>
      </c>
      <c r="DK31" s="11">
        <f t="shared" si="117"/>
        <v>2271.2800000000002</v>
      </c>
      <c r="DL31" s="11">
        <f t="shared" si="117"/>
        <v>0</v>
      </c>
      <c r="DM31" s="11">
        <f t="shared" si="117"/>
        <v>515.5</v>
      </c>
      <c r="DN31" s="11">
        <f t="shared" si="117"/>
        <v>-2800.6699999999996</v>
      </c>
      <c r="DO31" s="11">
        <f t="shared" si="117"/>
        <v>0</v>
      </c>
      <c r="DP31" s="11">
        <f t="shared" si="117"/>
        <v>7763.8</v>
      </c>
      <c r="DQ31" s="11">
        <f t="shared" si="117"/>
        <v>3033.1</v>
      </c>
      <c r="DR31" s="11">
        <f t="shared" si="117"/>
        <v>68705.100000000006</v>
      </c>
      <c r="DS31" s="11">
        <f t="shared" si="117"/>
        <v>7133.59</v>
      </c>
      <c r="DT31" s="11">
        <f t="shared" si="117"/>
        <v>0</v>
      </c>
      <c r="DU31" s="11">
        <f t="shared" si="117"/>
        <v>0</v>
      </c>
      <c r="DV31" s="11">
        <f t="shared" si="117"/>
        <v>1556.1399999999999</v>
      </c>
      <c r="DW31" s="11">
        <f t="shared" si="117"/>
        <v>-7964.4299999999994</v>
      </c>
      <c r="DX31" s="11">
        <f t="shared" si="117"/>
        <v>31.5</v>
      </c>
      <c r="DY31" s="11">
        <f t="shared" si="117"/>
        <v>17700548.949999999</v>
      </c>
      <c r="DZ31" s="11">
        <f t="shared" ref="DZ31:GK31" si="118">SUM(DZ26:DZ30)</f>
        <v>2779.12</v>
      </c>
      <c r="EA31" s="11">
        <f t="shared" si="118"/>
        <v>5254.7199999999993</v>
      </c>
      <c r="EB31" s="11">
        <f t="shared" si="118"/>
        <v>7.8</v>
      </c>
      <c r="EC31" s="11">
        <f t="shared" si="118"/>
        <v>51617.26</v>
      </c>
      <c r="ED31" s="11">
        <f t="shared" si="118"/>
        <v>1198.1399999999999</v>
      </c>
      <c r="EE31" s="11">
        <f t="shared" si="118"/>
        <v>101324.91</v>
      </c>
      <c r="EF31" s="11">
        <f t="shared" si="118"/>
        <v>2008216.57</v>
      </c>
      <c r="EG31" s="11">
        <f t="shared" si="118"/>
        <v>2957.46</v>
      </c>
      <c r="EH31" s="11">
        <f t="shared" si="118"/>
        <v>959.17</v>
      </c>
      <c r="EI31" s="11">
        <f t="shared" si="118"/>
        <v>0</v>
      </c>
      <c r="EJ31" s="11">
        <f t="shared" si="118"/>
        <v>13975.16</v>
      </c>
      <c r="EK31" s="11">
        <f t="shared" si="118"/>
        <v>1167.1199999999999</v>
      </c>
      <c r="EL31" s="11">
        <f t="shared" si="118"/>
        <v>10403.27</v>
      </c>
      <c r="EM31" s="11">
        <f t="shared" si="118"/>
        <v>0</v>
      </c>
      <c r="EN31" s="11">
        <f t="shared" si="118"/>
        <v>16600.82</v>
      </c>
      <c r="EO31" s="11">
        <f t="shared" si="118"/>
        <v>21999443.440000001</v>
      </c>
      <c r="EP31" s="11">
        <f t="shared" si="118"/>
        <v>401663.16</v>
      </c>
      <c r="EQ31" s="11">
        <f t="shared" si="118"/>
        <v>150000</v>
      </c>
      <c r="ER31" s="11">
        <f t="shared" si="118"/>
        <v>6225.25</v>
      </c>
      <c r="ES31" s="11">
        <f t="shared" si="118"/>
        <v>26280.28</v>
      </c>
      <c r="ET31" s="11">
        <f t="shared" si="118"/>
        <v>16700.5</v>
      </c>
      <c r="EU31" s="11">
        <f t="shared" si="118"/>
        <v>0</v>
      </c>
      <c r="EV31" s="11">
        <f t="shared" si="118"/>
        <v>22802.84</v>
      </c>
      <c r="EW31" s="11">
        <f t="shared" si="118"/>
        <v>7769.45</v>
      </c>
      <c r="EX31" s="11">
        <f t="shared" si="118"/>
        <v>3354.51</v>
      </c>
      <c r="EY31" s="11">
        <f t="shared" si="118"/>
        <v>0</v>
      </c>
      <c r="EZ31" s="11">
        <f t="shared" si="118"/>
        <v>2085869.32</v>
      </c>
      <c r="FA31" s="11">
        <f t="shared" si="118"/>
        <v>88400</v>
      </c>
      <c r="FB31" s="11">
        <f t="shared" si="118"/>
        <v>14105164.870000001</v>
      </c>
      <c r="FC31" s="11">
        <f t="shared" si="118"/>
        <v>75411917.359999999</v>
      </c>
      <c r="FD31" s="11">
        <f t="shared" si="118"/>
        <v>1032172.88</v>
      </c>
      <c r="FE31" s="11">
        <f t="shared" si="118"/>
        <v>1555.67</v>
      </c>
      <c r="FF31" s="11">
        <f t="shared" si="118"/>
        <v>143178.38</v>
      </c>
      <c r="FG31" s="11">
        <f t="shared" si="118"/>
        <v>114559985</v>
      </c>
      <c r="FH31" s="11">
        <f t="shared" si="118"/>
        <v>766.17</v>
      </c>
      <c r="FI31" s="11">
        <f t="shared" si="118"/>
        <v>104208.54</v>
      </c>
      <c r="FJ31" s="11">
        <f t="shared" si="118"/>
        <v>27828.63</v>
      </c>
      <c r="FK31" s="11">
        <f t="shared" si="118"/>
        <v>42</v>
      </c>
      <c r="FL31" s="11">
        <f t="shared" si="118"/>
        <v>2489.21</v>
      </c>
      <c r="FM31" s="11">
        <f t="shared" si="118"/>
        <v>4950000</v>
      </c>
      <c r="FN31" s="11">
        <f t="shared" si="118"/>
        <v>4270.7</v>
      </c>
      <c r="FO31" s="11">
        <f t="shared" si="118"/>
        <v>0</v>
      </c>
      <c r="FP31" s="11">
        <f t="shared" si="118"/>
        <v>282.38</v>
      </c>
      <c r="FQ31" s="11">
        <f t="shared" si="118"/>
        <v>0</v>
      </c>
      <c r="FR31" s="11">
        <f t="shared" si="118"/>
        <v>1800</v>
      </c>
      <c r="FS31" s="11">
        <f t="shared" si="118"/>
        <v>11293.240000000002</v>
      </c>
      <c r="FT31" s="11">
        <f t="shared" si="118"/>
        <v>0</v>
      </c>
      <c r="FU31" s="11">
        <f t="shared" si="118"/>
        <v>1562.23</v>
      </c>
      <c r="FV31" s="11">
        <f t="shared" si="118"/>
        <v>15749.179999999998</v>
      </c>
      <c r="FW31" s="11">
        <f t="shared" si="118"/>
        <v>14689.25</v>
      </c>
      <c r="FX31" s="11">
        <f t="shared" si="118"/>
        <v>0</v>
      </c>
      <c r="FY31" s="11">
        <f t="shared" si="118"/>
        <v>3733</v>
      </c>
      <c r="FZ31" s="11">
        <f t="shared" si="118"/>
        <v>0</v>
      </c>
      <c r="GA31" s="11">
        <f t="shared" si="118"/>
        <v>0</v>
      </c>
      <c r="GB31" s="11">
        <f t="shared" si="118"/>
        <v>3650.9800000000005</v>
      </c>
      <c r="GC31" s="11">
        <f t="shared" si="118"/>
        <v>90688.44</v>
      </c>
      <c r="GD31" s="11">
        <f t="shared" si="118"/>
        <v>2628.89</v>
      </c>
      <c r="GE31" s="11">
        <f t="shared" si="118"/>
        <v>0</v>
      </c>
      <c r="GF31" s="11">
        <f t="shared" si="118"/>
        <v>8281.11</v>
      </c>
      <c r="GG31" s="11">
        <f t="shared" si="118"/>
        <v>1879</v>
      </c>
      <c r="GH31" s="11">
        <f t="shared" si="118"/>
        <v>460.7</v>
      </c>
      <c r="GI31" s="11">
        <f t="shared" si="118"/>
        <v>4327.04</v>
      </c>
      <c r="GJ31" s="11">
        <f t="shared" si="118"/>
        <v>21745.93</v>
      </c>
      <c r="GK31" s="11">
        <f t="shared" si="118"/>
        <v>8348.2099999999991</v>
      </c>
      <c r="GL31" s="11">
        <f t="shared" ref="GL31:IW31" si="119">SUM(GL26:GL30)</f>
        <v>218442.44</v>
      </c>
      <c r="GM31" s="11">
        <f t="shared" si="119"/>
        <v>0</v>
      </c>
      <c r="GN31" s="11">
        <f t="shared" si="119"/>
        <v>0</v>
      </c>
      <c r="GO31" s="11">
        <f t="shared" si="119"/>
        <v>4881.05</v>
      </c>
      <c r="GP31" s="11">
        <f t="shared" si="119"/>
        <v>0</v>
      </c>
      <c r="GQ31" s="11">
        <f t="shared" si="119"/>
        <v>345067.02</v>
      </c>
      <c r="GR31" s="11">
        <f t="shared" si="119"/>
        <v>0</v>
      </c>
      <c r="GS31" s="11">
        <f t="shared" si="119"/>
        <v>131001946.83</v>
      </c>
      <c r="GT31" s="11">
        <f t="shared" si="119"/>
        <v>100000000</v>
      </c>
      <c r="GU31" s="11">
        <f t="shared" si="119"/>
        <v>1682.19</v>
      </c>
      <c r="GV31" s="11">
        <f t="shared" si="119"/>
        <v>0</v>
      </c>
      <c r="GW31" s="11">
        <f t="shared" si="119"/>
        <v>-2837.3600000000006</v>
      </c>
      <c r="GX31" s="11">
        <f t="shared" si="119"/>
        <v>0</v>
      </c>
      <c r="GY31" s="11">
        <f t="shared" si="119"/>
        <v>153010123.61000001</v>
      </c>
      <c r="GZ31" s="11">
        <f t="shared" si="119"/>
        <v>2748526.38</v>
      </c>
      <c r="HA31" s="11">
        <f t="shared" si="119"/>
        <v>1855.53</v>
      </c>
      <c r="HB31" s="11" t="e">
        <f t="shared" si="119"/>
        <v>#REF!</v>
      </c>
      <c r="HC31" s="11">
        <f t="shared" si="119"/>
        <v>11462</v>
      </c>
      <c r="HD31" s="11">
        <f t="shared" si="119"/>
        <v>0</v>
      </c>
      <c r="HE31" s="11">
        <f t="shared" si="119"/>
        <v>113356.46</v>
      </c>
      <c r="HF31" s="11">
        <f t="shared" si="119"/>
        <v>2138901.69</v>
      </c>
      <c r="HG31" s="11">
        <f t="shared" si="119"/>
        <v>0</v>
      </c>
      <c r="HH31" s="11">
        <f t="shared" si="119"/>
        <v>0</v>
      </c>
      <c r="HI31" s="11">
        <f t="shared" si="119"/>
        <v>125000000</v>
      </c>
      <c r="HJ31" s="11">
        <f t="shared" si="119"/>
        <v>3655.25</v>
      </c>
      <c r="HK31" s="11">
        <f t="shared" si="119"/>
        <v>1080</v>
      </c>
      <c r="HL31" s="11">
        <f t="shared" si="119"/>
        <v>3121325.72</v>
      </c>
      <c r="HM31" s="11">
        <f t="shared" si="119"/>
        <v>3357.87</v>
      </c>
      <c r="HN31" s="11">
        <f t="shared" si="119"/>
        <v>576.66</v>
      </c>
      <c r="HO31" s="11">
        <f t="shared" si="119"/>
        <v>21403648.129999999</v>
      </c>
      <c r="HP31" s="11">
        <f t="shared" si="119"/>
        <v>-2514110.61</v>
      </c>
      <c r="HQ31" s="11">
        <f t="shared" si="119"/>
        <v>30001815.989999998</v>
      </c>
      <c r="HR31" s="11">
        <f t="shared" si="119"/>
        <v>226.03</v>
      </c>
      <c r="HS31" s="11">
        <f t="shared" si="119"/>
        <v>193746.02</v>
      </c>
      <c r="HT31" s="11">
        <f t="shared" si="119"/>
        <v>0</v>
      </c>
      <c r="HU31" s="11">
        <f t="shared" si="119"/>
        <v>1896274</v>
      </c>
      <c r="HV31" s="11">
        <f t="shared" si="119"/>
        <v>0</v>
      </c>
      <c r="HW31" s="11">
        <f t="shared" si="119"/>
        <v>5385579.4400000004</v>
      </c>
      <c r="HX31" s="11">
        <f t="shared" si="119"/>
        <v>0</v>
      </c>
      <c r="HY31" s="11">
        <f t="shared" si="119"/>
        <v>30450</v>
      </c>
      <c r="HZ31" s="11">
        <f t="shared" si="119"/>
        <v>0</v>
      </c>
      <c r="IA31" s="11">
        <f t="shared" si="119"/>
        <v>4427</v>
      </c>
      <c r="IB31" s="11">
        <f t="shared" si="119"/>
        <v>-492073.94</v>
      </c>
      <c r="IC31" s="11">
        <f t="shared" si="119"/>
        <v>0</v>
      </c>
      <c r="ID31" s="11">
        <f t="shared" si="119"/>
        <v>10242.99</v>
      </c>
      <c r="IE31" s="11">
        <f t="shared" si="119"/>
        <v>-5865602.1299999999</v>
      </c>
      <c r="IF31" s="11">
        <f t="shared" si="119"/>
        <v>-1992715.8699999999</v>
      </c>
      <c r="IG31" s="11">
        <f t="shared" si="119"/>
        <v>-9238326.7699999996</v>
      </c>
      <c r="IH31" s="11">
        <f t="shared" si="119"/>
        <v>0</v>
      </c>
      <c r="II31" s="11">
        <f t="shared" si="119"/>
        <v>18675</v>
      </c>
      <c r="IJ31" s="11">
        <f t="shared" si="119"/>
        <v>1167217.44</v>
      </c>
      <c r="IK31" s="11">
        <f t="shared" si="119"/>
        <v>-83068.939999999988</v>
      </c>
      <c r="IL31" s="11">
        <f t="shared" si="119"/>
        <v>-1904000</v>
      </c>
      <c r="IM31" s="11">
        <f t="shared" si="119"/>
        <v>-5760000</v>
      </c>
      <c r="IN31" s="11">
        <f t="shared" si="119"/>
        <v>822.9</v>
      </c>
      <c r="IO31" s="11">
        <f t="shared" si="119"/>
        <v>535299.92000000004</v>
      </c>
      <c r="IP31" s="11">
        <f t="shared" si="119"/>
        <v>0</v>
      </c>
      <c r="IQ31" s="11">
        <f t="shared" si="119"/>
        <v>0</v>
      </c>
      <c r="IR31" s="11">
        <f t="shared" si="119"/>
        <v>0</v>
      </c>
      <c r="IS31" s="11">
        <f t="shared" si="119"/>
        <v>-49801.19000000001</v>
      </c>
      <c r="IT31" s="11">
        <f t="shared" si="119"/>
        <v>0</v>
      </c>
      <c r="IU31" s="11">
        <f t="shared" si="119"/>
        <v>0</v>
      </c>
      <c r="IV31" s="11">
        <f t="shared" si="119"/>
        <v>0</v>
      </c>
      <c r="IW31" s="11">
        <f t="shared" si="119"/>
        <v>0</v>
      </c>
      <c r="IX31" s="11">
        <f t="shared" ref="IX31:JW31" si="120">SUM(IX26:IX30)</f>
        <v>-361889.52</v>
      </c>
      <c r="IY31" s="11">
        <f t="shared" si="120"/>
        <v>0</v>
      </c>
      <c r="IZ31" s="11">
        <f t="shared" si="120"/>
        <v>8403.48</v>
      </c>
      <c r="JA31" s="11">
        <f t="shared" si="120"/>
        <v>4231.0200000000004</v>
      </c>
      <c r="JB31" s="11">
        <f t="shared" si="120"/>
        <v>47133.149999999987</v>
      </c>
      <c r="JC31" s="11">
        <f t="shared" si="120"/>
        <v>1439921.88</v>
      </c>
      <c r="JD31" s="11">
        <f t="shared" si="120"/>
        <v>4937.49</v>
      </c>
      <c r="JE31" s="11">
        <f t="shared" si="120"/>
        <v>22285.07</v>
      </c>
      <c r="JF31" s="11">
        <f t="shared" si="120"/>
        <v>1595272.75</v>
      </c>
      <c r="JG31" s="11">
        <f t="shared" si="120"/>
        <v>16354.880000000001</v>
      </c>
      <c r="JH31" s="11">
        <f t="shared" si="120"/>
        <v>4949.76</v>
      </c>
      <c r="JI31" s="11">
        <f t="shared" si="120"/>
        <v>0</v>
      </c>
      <c r="JJ31" s="11">
        <f t="shared" si="120"/>
        <v>8026.4000000000005</v>
      </c>
      <c r="JK31" s="11">
        <f t="shared" si="120"/>
        <v>160446.34</v>
      </c>
      <c r="JL31" s="11">
        <f t="shared" si="120"/>
        <v>2169.89</v>
      </c>
      <c r="JM31" s="11">
        <f t="shared" si="120"/>
        <v>14888.61</v>
      </c>
      <c r="JN31" s="11">
        <f t="shared" si="120"/>
        <v>8787.9</v>
      </c>
      <c r="JO31" s="11">
        <f t="shared" si="120"/>
        <v>481130.48</v>
      </c>
      <c r="JP31" s="11">
        <f t="shared" si="120"/>
        <v>0</v>
      </c>
      <c r="JQ31" s="11">
        <f t="shared" si="120"/>
        <v>23888.3</v>
      </c>
      <c r="JR31" s="11">
        <f t="shared" si="120"/>
        <v>33446.040000000008</v>
      </c>
      <c r="JS31" s="11">
        <f t="shared" si="120"/>
        <v>557229.21</v>
      </c>
      <c r="JT31" s="11">
        <f t="shared" si="120"/>
        <v>16858</v>
      </c>
      <c r="JU31" s="11">
        <f t="shared" si="120"/>
        <v>16858</v>
      </c>
      <c r="JV31" s="11">
        <f t="shared" si="120"/>
        <v>6068.45</v>
      </c>
      <c r="JW31" s="11">
        <f t="shared" si="120"/>
        <v>71806.14</v>
      </c>
      <c r="JX31" s="11">
        <f t="shared" ref="JX31" si="121">SUM(JX26:JX30)</f>
        <v>4127.3900000000003</v>
      </c>
      <c r="JY31" s="11">
        <f t="shared" ref="JY31" si="122">SUM(JY26:JY30)</f>
        <v>15178.28</v>
      </c>
      <c r="JZ31" s="11">
        <f t="shared" ref="JZ31" si="123">SUM(JZ26:JZ30)</f>
        <v>0</v>
      </c>
      <c r="KA31" s="11">
        <f t="shared" ref="KA31" si="124">SUM(KA26:KA30)</f>
        <v>0</v>
      </c>
      <c r="KB31" s="11">
        <f t="shared" ref="KB31" si="125">SUM(KB26:KB30)</f>
        <v>0</v>
      </c>
      <c r="KC31" s="11">
        <f t="shared" ref="KC31" si="126">SUM(KC26:KC30)</f>
        <v>0</v>
      </c>
      <c r="KD31" s="11">
        <f t="shared" ref="KD31" si="127">SUM(KD26:KD30)</f>
        <v>0</v>
      </c>
      <c r="KE31" s="11">
        <f t="shared" ref="KE31" si="128">SUM(KE26:KE30)</f>
        <v>0</v>
      </c>
      <c r="KF31" s="11">
        <f t="shared" ref="KF31" si="129">SUM(KF26:KF30)</f>
        <v>0</v>
      </c>
      <c r="KG31" s="11">
        <f t="shared" ref="KG31" si="130">SUM(KG26:KG30)</f>
        <v>0</v>
      </c>
      <c r="KH31" s="11">
        <f t="shared" ref="KH31" si="131">SUM(KH26:KH30)</f>
        <v>0</v>
      </c>
      <c r="KI31" s="11">
        <f t="shared" ref="KI31" si="132">SUM(KI26:KI30)</f>
        <v>0</v>
      </c>
      <c r="KJ31" s="11">
        <f t="shared" ref="KJ31" si="133">SUM(KJ26:KJ30)</f>
        <v>0</v>
      </c>
      <c r="KK31" s="11">
        <f t="shared" ref="KK31" si="134">SUM(KK26:KK30)</f>
        <v>0</v>
      </c>
      <c r="KL31" s="11">
        <f t="shared" ref="KL31" si="135">SUM(KL26:KL30)</f>
        <v>0</v>
      </c>
      <c r="KM31" s="11">
        <f t="shared" ref="KM31" si="136">SUM(KM26:KM30)</f>
        <v>0</v>
      </c>
      <c r="KN31" s="11">
        <f t="shared" ref="KN31" si="137">SUM(KN26:KN30)</f>
        <v>0</v>
      </c>
      <c r="KO31" s="11">
        <f t="shared" ref="KO31" si="138">SUM(KO26:KO30)</f>
        <v>0</v>
      </c>
      <c r="KP31" s="11">
        <f t="shared" ref="KP31" si="139">SUM(KP26:KP30)</f>
        <v>0</v>
      </c>
      <c r="KQ31" s="11">
        <f t="shared" ref="KQ31" si="140">SUM(KQ26:KQ30)</f>
        <v>0</v>
      </c>
      <c r="KR31" s="11">
        <f t="shared" ref="KR31" si="141">SUM(KR26:KR30)</f>
        <v>0</v>
      </c>
      <c r="KS31" s="11">
        <f t="shared" ref="KS31" si="142">SUM(KS26:KS30)</f>
        <v>0</v>
      </c>
      <c r="KT31" s="11">
        <f t="shared" ref="KT31" si="143">SUM(KT26:KT30)</f>
        <v>0</v>
      </c>
      <c r="KU31" s="11">
        <f t="shared" ref="KU31" si="144">SUM(KU26:KU30)</f>
        <v>0</v>
      </c>
      <c r="KV31" s="11">
        <f t="shared" ref="KV31" si="145">SUM(KV26:KV30)</f>
        <v>0</v>
      </c>
      <c r="KW31" s="11">
        <f t="shared" ref="KW31" si="146">SUM(KW26:KW30)</f>
        <v>0</v>
      </c>
      <c r="KX31" s="11">
        <f t="shared" ref="KX31" si="147">SUM(KX26:KX30)</f>
        <v>0</v>
      </c>
      <c r="KY31" s="11">
        <f t="shared" ref="KY31" si="148">SUM(KY26:KY30)</f>
        <v>0</v>
      </c>
      <c r="KZ31" s="11">
        <f t="shared" ref="KZ31" si="149">SUM(KZ26:KZ30)</f>
        <v>0</v>
      </c>
    </row>
    <row r="32" spans="1:31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</row>
    <row r="33" spans="1:312" ht="15.75" thickBot="1" x14ac:dyDescent="0.3">
      <c r="A33" s="10" t="s">
        <v>8</v>
      </c>
      <c r="B33" s="9">
        <f t="shared" ref="B33:BM33" si="150">B24+B31</f>
        <v>-392480.64</v>
      </c>
      <c r="C33" s="9">
        <f t="shared" si="150"/>
        <v>-166246.5</v>
      </c>
      <c r="D33" s="9">
        <f t="shared" si="150"/>
        <v>-432949.30000000005</v>
      </c>
      <c r="E33" s="9">
        <f t="shared" si="150"/>
        <v>-278891.25</v>
      </c>
      <c r="F33" s="9">
        <f t="shared" si="150"/>
        <v>-401226.88</v>
      </c>
      <c r="G33" s="9">
        <f t="shared" si="150"/>
        <v>-77242.39</v>
      </c>
      <c r="H33" s="9">
        <f t="shared" si="150"/>
        <v>-583402.42999999993</v>
      </c>
      <c r="I33" s="9">
        <f t="shared" si="150"/>
        <v>-118513.35999999999</v>
      </c>
      <c r="J33" s="9">
        <f t="shared" si="150"/>
        <v>-286925.34000000008</v>
      </c>
      <c r="K33" s="9">
        <f t="shared" si="150"/>
        <v>-145911.84</v>
      </c>
      <c r="L33" s="9">
        <f t="shared" si="150"/>
        <v>-587184.42999999993</v>
      </c>
      <c r="M33" s="9">
        <f t="shared" si="150"/>
        <v>-287267.58999999991</v>
      </c>
      <c r="N33" s="9">
        <f t="shared" si="150"/>
        <v>-201294.26000000004</v>
      </c>
      <c r="O33" s="9">
        <f t="shared" si="150"/>
        <v>-535161.62</v>
      </c>
      <c r="P33" s="9">
        <f t="shared" si="150"/>
        <v>-263434.86</v>
      </c>
      <c r="Q33" s="9">
        <f t="shared" si="150"/>
        <v>-660815.19999999995</v>
      </c>
      <c r="R33" s="9">
        <f t="shared" si="150"/>
        <v>-156384.68</v>
      </c>
      <c r="S33" s="9">
        <f t="shared" si="150"/>
        <v>-837900.11</v>
      </c>
      <c r="T33" s="9">
        <f t="shared" si="150"/>
        <v>-302851.62</v>
      </c>
      <c r="U33" s="9">
        <f t="shared" si="150"/>
        <v>-801155.05</v>
      </c>
      <c r="V33" s="9">
        <f t="shared" si="150"/>
        <v>-297692.29999999993</v>
      </c>
      <c r="W33" s="9">
        <f t="shared" si="150"/>
        <v>-546774.16999999993</v>
      </c>
      <c r="X33" s="9">
        <f t="shared" si="150"/>
        <v>-287234.24000000005</v>
      </c>
      <c r="Y33" s="9">
        <f t="shared" si="150"/>
        <v>-470731.71000000008</v>
      </c>
      <c r="Z33" s="9">
        <f t="shared" si="150"/>
        <v>-639986.75</v>
      </c>
      <c r="AA33" s="9">
        <f t="shared" si="150"/>
        <v>-367225.79000000004</v>
      </c>
      <c r="AB33" s="9">
        <f t="shared" si="150"/>
        <v>-435156.45</v>
      </c>
      <c r="AC33" s="9">
        <f t="shared" si="150"/>
        <v>4096682.34</v>
      </c>
      <c r="AD33" s="9">
        <f t="shared" si="150"/>
        <v>-738095.84</v>
      </c>
      <c r="AE33" s="9">
        <f t="shared" si="150"/>
        <v>-363488.41000000003</v>
      </c>
      <c r="AF33" s="9">
        <f t="shared" si="150"/>
        <v>-810354.83000000007</v>
      </c>
      <c r="AG33" s="9">
        <f t="shared" si="150"/>
        <v>-147441.25000000006</v>
      </c>
      <c r="AH33" s="9">
        <f t="shared" si="150"/>
        <v>29018417.670000002</v>
      </c>
      <c r="AI33" s="9">
        <f t="shared" si="150"/>
        <v>3567556.32</v>
      </c>
      <c r="AJ33" s="9">
        <f t="shared" si="150"/>
        <v>-932026.89</v>
      </c>
      <c r="AK33" s="9">
        <f t="shared" si="150"/>
        <v>-130090.07000000009</v>
      </c>
      <c r="AL33" s="9">
        <f t="shared" si="150"/>
        <v>-239179.35000000006</v>
      </c>
      <c r="AM33" s="9">
        <f t="shared" si="150"/>
        <v>-1135704.4800000002</v>
      </c>
      <c r="AN33" s="9">
        <f t="shared" si="150"/>
        <v>-420284.66</v>
      </c>
      <c r="AO33" s="9">
        <f t="shared" si="150"/>
        <v>3864207.79</v>
      </c>
      <c r="AP33" s="9">
        <f t="shared" si="150"/>
        <v>-398105</v>
      </c>
      <c r="AQ33" s="9">
        <f t="shared" si="150"/>
        <v>-1038974.43</v>
      </c>
      <c r="AR33" s="9">
        <f t="shared" si="150"/>
        <v>-690889.14</v>
      </c>
      <c r="AS33" s="9">
        <f t="shared" si="150"/>
        <v>-913612.33000000007</v>
      </c>
      <c r="AT33" s="9">
        <f t="shared" si="150"/>
        <v>-293446.78000000003</v>
      </c>
      <c r="AU33" s="9">
        <f t="shared" si="150"/>
        <v>13874203.539999999</v>
      </c>
      <c r="AV33" s="9">
        <f t="shared" si="150"/>
        <v>-45383.13</v>
      </c>
      <c r="AW33" s="9">
        <f t="shared" si="150"/>
        <v>-29920.679999999997</v>
      </c>
      <c r="AX33" s="9">
        <f t="shared" si="150"/>
        <v>-1348637</v>
      </c>
      <c r="AY33" s="9">
        <f t="shared" si="150"/>
        <v>-637827.77</v>
      </c>
      <c r="AZ33" s="9">
        <f t="shared" si="150"/>
        <v>18363822.420000002</v>
      </c>
      <c r="BA33" s="9">
        <f t="shared" si="150"/>
        <v>-525596.87000000011</v>
      </c>
      <c r="BB33" s="9">
        <f t="shared" si="150"/>
        <v>-1012182.09</v>
      </c>
      <c r="BC33" s="9">
        <f t="shared" si="150"/>
        <v>-537027.41</v>
      </c>
      <c r="BD33" s="9">
        <f t="shared" si="150"/>
        <v>-1158349.97</v>
      </c>
      <c r="BE33" s="9">
        <f t="shared" si="150"/>
        <v>-507218.01</v>
      </c>
      <c r="BF33" s="9">
        <f t="shared" si="150"/>
        <v>-1352678.5199999998</v>
      </c>
      <c r="BG33" s="9">
        <f t="shared" si="150"/>
        <v>-432022.98</v>
      </c>
      <c r="BH33" s="9">
        <f t="shared" si="150"/>
        <v>-2828445.46</v>
      </c>
      <c r="BI33" s="9">
        <f t="shared" si="150"/>
        <v>-47050</v>
      </c>
      <c r="BJ33" s="9">
        <f t="shared" si="150"/>
        <v>-1083959.0499999998</v>
      </c>
      <c r="BK33" s="9">
        <f t="shared" si="150"/>
        <v>-507237.94</v>
      </c>
      <c r="BL33" s="9">
        <f t="shared" si="150"/>
        <v>-1700515.74</v>
      </c>
      <c r="BM33" s="9">
        <f t="shared" si="150"/>
        <v>-1556758.24</v>
      </c>
      <c r="BN33" s="9">
        <f t="shared" ref="BN33:DY33" si="151">BN24+BN31</f>
        <v>-1007954.34</v>
      </c>
      <c r="BO33" s="9">
        <f t="shared" si="151"/>
        <v>-1239826.68</v>
      </c>
      <c r="BP33" s="9">
        <f t="shared" si="151"/>
        <v>-1540967.06</v>
      </c>
      <c r="BQ33" s="9">
        <f t="shared" si="151"/>
        <v>-700417.59</v>
      </c>
      <c r="BR33" s="9">
        <f t="shared" si="151"/>
        <v>-1265716.08</v>
      </c>
      <c r="BS33" s="9">
        <f t="shared" si="151"/>
        <v>-2481184.5299999998</v>
      </c>
      <c r="BT33" s="9">
        <f t="shared" si="151"/>
        <v>-558598.03</v>
      </c>
      <c r="BU33" s="9">
        <f t="shared" si="151"/>
        <v>-1826080.63</v>
      </c>
      <c r="BV33" s="9">
        <f t="shared" si="151"/>
        <v>-1624528.1</v>
      </c>
      <c r="BW33" s="9">
        <f t="shared" si="151"/>
        <v>-3081035.35</v>
      </c>
      <c r="BX33" s="9">
        <f t="shared" si="151"/>
        <v>-1944075.25</v>
      </c>
      <c r="BY33" s="9">
        <f t="shared" si="151"/>
        <v>39009385.809999995</v>
      </c>
      <c r="BZ33" s="9">
        <f t="shared" si="151"/>
        <v>-2399607.2800000003</v>
      </c>
      <c r="CA33" s="9">
        <f t="shared" si="151"/>
        <v>-961046.65999999992</v>
      </c>
      <c r="CB33" s="9">
        <f t="shared" si="151"/>
        <v>-974916.27999999991</v>
      </c>
      <c r="CC33" s="9">
        <f t="shared" si="151"/>
        <v>-3007575.5999999996</v>
      </c>
      <c r="CD33" s="9">
        <f t="shared" si="151"/>
        <v>-1992412.69</v>
      </c>
      <c r="CE33" s="9">
        <f t="shared" si="151"/>
        <v>-118276.36</v>
      </c>
      <c r="CF33" s="9">
        <f t="shared" si="151"/>
        <v>-2329303.08</v>
      </c>
      <c r="CG33" s="9">
        <f t="shared" si="151"/>
        <v>-1086840.8899999999</v>
      </c>
      <c r="CH33" s="9">
        <f t="shared" si="151"/>
        <v>-1925817.83</v>
      </c>
      <c r="CI33" s="9">
        <f t="shared" si="151"/>
        <v>-730843.86</v>
      </c>
      <c r="CJ33" s="9">
        <f t="shared" si="151"/>
        <v>-886468.61</v>
      </c>
      <c r="CK33" s="9">
        <f t="shared" si="151"/>
        <v>-1374916.1400000001</v>
      </c>
      <c r="CL33" s="9">
        <f t="shared" si="151"/>
        <v>-2059212.64</v>
      </c>
      <c r="CM33" s="9">
        <f t="shared" si="151"/>
        <v>-291056.08</v>
      </c>
      <c r="CN33" s="9">
        <f t="shared" si="151"/>
        <v>-1829586.77</v>
      </c>
      <c r="CO33" s="9">
        <f t="shared" si="151"/>
        <v>-1647052.6</v>
      </c>
      <c r="CP33" s="9">
        <f t="shared" si="151"/>
        <v>-1546167.41</v>
      </c>
      <c r="CQ33" s="9">
        <f t="shared" si="151"/>
        <v>-2014845.3199999998</v>
      </c>
      <c r="CR33" s="9">
        <f t="shared" si="151"/>
        <v>-1090304.33</v>
      </c>
      <c r="CS33" s="9">
        <f t="shared" si="151"/>
        <v>-1045513.37</v>
      </c>
      <c r="CT33" s="9">
        <f t="shared" si="151"/>
        <v>-1973872.57</v>
      </c>
      <c r="CU33" s="9">
        <f t="shared" si="151"/>
        <v>-2516061.14</v>
      </c>
      <c r="CV33" s="9">
        <f t="shared" si="151"/>
        <v>-283258.57</v>
      </c>
      <c r="CW33" s="9">
        <f t="shared" si="151"/>
        <v>-1481664.3900000001</v>
      </c>
      <c r="CX33" s="9">
        <f t="shared" si="151"/>
        <v>-2106755.41</v>
      </c>
      <c r="CY33" s="9">
        <f t="shared" si="151"/>
        <v>-1812714.0699999998</v>
      </c>
      <c r="CZ33" s="9">
        <f t="shared" si="151"/>
        <v>-5620119.6600000001</v>
      </c>
      <c r="DA33" s="9">
        <f t="shared" si="151"/>
        <v>-149808.76</v>
      </c>
      <c r="DB33" s="9">
        <f t="shared" si="151"/>
        <v>-1250451.01</v>
      </c>
      <c r="DC33" s="9">
        <f t="shared" si="151"/>
        <v>24129085.5</v>
      </c>
      <c r="DD33" s="9">
        <f t="shared" si="151"/>
        <v>2945861.09</v>
      </c>
      <c r="DE33" s="9">
        <f t="shared" si="151"/>
        <v>-2005824.5100000002</v>
      </c>
      <c r="DF33" s="9">
        <f t="shared" si="151"/>
        <v>-1993206.59</v>
      </c>
      <c r="DG33" s="9">
        <f t="shared" si="151"/>
        <v>-2402425.4800000009</v>
      </c>
      <c r="DH33" s="9">
        <f t="shared" si="151"/>
        <v>-1637664.42</v>
      </c>
      <c r="DI33" s="9">
        <f t="shared" si="151"/>
        <v>-1734337.4999999998</v>
      </c>
      <c r="DJ33" s="9">
        <f t="shared" si="151"/>
        <v>-1928605.4899999998</v>
      </c>
      <c r="DK33" s="9">
        <f t="shared" si="151"/>
        <v>-831687.74000000022</v>
      </c>
      <c r="DL33" s="9">
        <f t="shared" si="151"/>
        <v>-1878418.6900000002</v>
      </c>
      <c r="DM33" s="9">
        <f t="shared" si="151"/>
        <v>-1498881.7399999995</v>
      </c>
      <c r="DN33" s="9">
        <f t="shared" si="151"/>
        <v>-2127835.1000000006</v>
      </c>
      <c r="DO33" s="9">
        <f t="shared" si="151"/>
        <v>-2997641.2100000009</v>
      </c>
      <c r="DP33" s="9">
        <f t="shared" si="151"/>
        <v>-915939.73</v>
      </c>
      <c r="DQ33" s="9">
        <f t="shared" si="151"/>
        <v>-1928815.43</v>
      </c>
      <c r="DR33" s="9">
        <f t="shared" si="151"/>
        <v>-1979320.7399999984</v>
      </c>
      <c r="DS33" s="9">
        <f t="shared" si="151"/>
        <v>-2571521.36</v>
      </c>
      <c r="DT33" s="9">
        <f t="shared" si="151"/>
        <v>-949888.10999999964</v>
      </c>
      <c r="DU33" s="9">
        <f t="shared" si="151"/>
        <v>-2058123.3599999999</v>
      </c>
      <c r="DV33" s="9">
        <f t="shared" si="151"/>
        <v>-916909.69999999984</v>
      </c>
      <c r="DW33" s="9">
        <f t="shared" si="151"/>
        <v>-1300999.9599999995</v>
      </c>
      <c r="DX33" s="9">
        <f t="shared" si="151"/>
        <v>-2997905.35</v>
      </c>
      <c r="DY33" s="9">
        <f t="shared" si="151"/>
        <v>15507000.899999999</v>
      </c>
      <c r="DZ33" s="9">
        <f t="shared" ref="DZ33:GK33" si="152">DZ24+DZ31</f>
        <v>-541751.89</v>
      </c>
      <c r="EA33" s="9">
        <f t="shared" si="152"/>
        <v>-1309989.48</v>
      </c>
      <c r="EB33" s="9">
        <f t="shared" si="152"/>
        <v>-821938.7699999999</v>
      </c>
      <c r="EC33" s="9">
        <f t="shared" si="152"/>
        <v>-3896455.8499999987</v>
      </c>
      <c r="ED33" s="9">
        <f t="shared" si="152"/>
        <v>-618961.88</v>
      </c>
      <c r="EE33" s="9">
        <f t="shared" si="152"/>
        <v>-3152844.5</v>
      </c>
      <c r="EF33" s="9">
        <f t="shared" si="152"/>
        <v>1330802.06</v>
      </c>
      <c r="EG33" s="9">
        <f t="shared" si="152"/>
        <v>-1976168.1</v>
      </c>
      <c r="EH33" s="9">
        <f t="shared" si="152"/>
        <v>-1023851.25</v>
      </c>
      <c r="EI33" s="9">
        <f t="shared" si="152"/>
        <v>-21696588.859999999</v>
      </c>
      <c r="EJ33" s="9">
        <f t="shared" si="152"/>
        <v>-674404.69999999984</v>
      </c>
      <c r="EK33" s="9">
        <f t="shared" si="152"/>
        <v>-2126241.9099999997</v>
      </c>
      <c r="EL33" s="9">
        <f t="shared" si="152"/>
        <v>-1184457.0500000003</v>
      </c>
      <c r="EM33" s="9">
        <f t="shared" si="152"/>
        <v>-2217169.3600000003</v>
      </c>
      <c r="EN33" s="9">
        <f t="shared" si="152"/>
        <v>-2147769.4799999986</v>
      </c>
      <c r="EO33" s="9">
        <f t="shared" si="152"/>
        <v>20977691.350000001</v>
      </c>
      <c r="EP33" s="9">
        <f t="shared" si="152"/>
        <v>-1521538.6300000001</v>
      </c>
      <c r="EQ33" s="9">
        <f t="shared" si="152"/>
        <v>-829785.57000000018</v>
      </c>
      <c r="ER33" s="9">
        <f t="shared" si="152"/>
        <v>-2710279.1200000006</v>
      </c>
      <c r="ES33" s="9">
        <f t="shared" si="152"/>
        <v>-683795.63999999978</v>
      </c>
      <c r="ET33" s="9">
        <f t="shared" si="152"/>
        <v>-2047342.79</v>
      </c>
      <c r="EU33" s="9">
        <f t="shared" si="152"/>
        <v>-1367473.0799999996</v>
      </c>
      <c r="EV33" s="9">
        <f t="shared" si="152"/>
        <v>-736680.3899999999</v>
      </c>
      <c r="EW33" s="9">
        <f t="shared" si="152"/>
        <v>-2243095.39</v>
      </c>
      <c r="EX33" s="9">
        <f t="shared" si="152"/>
        <v>-1352131.4099999997</v>
      </c>
      <c r="EY33" s="9">
        <f t="shared" si="152"/>
        <v>-2160935.23</v>
      </c>
      <c r="EZ33" s="9">
        <f t="shared" si="152"/>
        <v>1263540.3999999999</v>
      </c>
      <c r="FA33" s="9">
        <f t="shared" si="152"/>
        <v>-3554026.1399999987</v>
      </c>
      <c r="FB33" s="9">
        <f t="shared" si="152"/>
        <v>13058484.220000001</v>
      </c>
      <c r="FC33" s="9">
        <f t="shared" si="152"/>
        <v>73470171.980000004</v>
      </c>
      <c r="FD33" s="9">
        <f t="shared" si="152"/>
        <v>200175.4500000003</v>
      </c>
      <c r="FE33" s="9">
        <f t="shared" si="152"/>
        <v>-1826107.6600000006</v>
      </c>
      <c r="FF33" s="9">
        <f t="shared" si="152"/>
        <v>-747620.95</v>
      </c>
      <c r="FG33" s="9">
        <f t="shared" si="152"/>
        <v>113114422.84</v>
      </c>
      <c r="FH33" s="9">
        <f t="shared" si="152"/>
        <v>-2159205.71</v>
      </c>
      <c r="FI33" s="9">
        <f t="shared" si="152"/>
        <v>-643287.62999999966</v>
      </c>
      <c r="FJ33" s="9">
        <f t="shared" si="152"/>
        <v>-2861137.87</v>
      </c>
      <c r="FK33" s="9">
        <f t="shared" si="152"/>
        <v>-823442.99</v>
      </c>
      <c r="FL33" s="9">
        <f t="shared" si="152"/>
        <v>-2314576.8800000004</v>
      </c>
      <c r="FM33" s="9">
        <f t="shared" si="152"/>
        <v>3683584.19</v>
      </c>
      <c r="FN33" s="9">
        <f t="shared" si="152"/>
        <v>-3638763.3999999985</v>
      </c>
      <c r="FO33" s="9">
        <f t="shared" si="152"/>
        <v>-3487330.58</v>
      </c>
      <c r="FP33" s="9">
        <f t="shared" si="152"/>
        <v>-2718316.7399999998</v>
      </c>
      <c r="FQ33" s="9">
        <f t="shared" si="152"/>
        <v>-15714240.460000001</v>
      </c>
      <c r="FR33" s="9">
        <f t="shared" si="152"/>
        <v>-2951383.4400000004</v>
      </c>
      <c r="FS33" s="9">
        <f t="shared" si="152"/>
        <v>-907087.76</v>
      </c>
      <c r="FT33" s="9">
        <f t="shared" si="152"/>
        <v>-2710576.91</v>
      </c>
      <c r="FU33" s="9">
        <f t="shared" si="152"/>
        <v>-2938223.66</v>
      </c>
      <c r="FV33" s="9">
        <f t="shared" si="152"/>
        <v>-714499.6799999997</v>
      </c>
      <c r="FW33" s="9">
        <f t="shared" si="152"/>
        <v>-1905170.3499999999</v>
      </c>
      <c r="FX33" s="9">
        <f t="shared" si="152"/>
        <v>-939858.93</v>
      </c>
      <c r="FY33" s="9">
        <f t="shared" si="152"/>
        <v>-3435926.0700000003</v>
      </c>
      <c r="FZ33" s="9">
        <f t="shared" si="152"/>
        <v>-2870080.08</v>
      </c>
      <c r="GA33" s="9">
        <f t="shared" si="152"/>
        <v>-1514675.13</v>
      </c>
      <c r="GB33" s="9">
        <f t="shared" si="152"/>
        <v>-1841061.84</v>
      </c>
      <c r="GC33" s="9">
        <f t="shared" si="152"/>
        <v>-4261346.37</v>
      </c>
      <c r="GD33" s="9">
        <f t="shared" si="152"/>
        <v>-3092026.89</v>
      </c>
      <c r="GE33" s="9">
        <f t="shared" si="152"/>
        <v>-875739.67</v>
      </c>
      <c r="GF33" s="9">
        <f t="shared" si="152"/>
        <v>-1806107.74</v>
      </c>
      <c r="GG33" s="9">
        <f t="shared" si="152"/>
        <v>-3570711</v>
      </c>
      <c r="GH33" s="9">
        <f t="shared" si="152"/>
        <v>-3875921.1999999997</v>
      </c>
      <c r="GI33" s="9">
        <f t="shared" si="152"/>
        <v>-2161594.5699999998</v>
      </c>
      <c r="GJ33" s="9">
        <f t="shared" si="152"/>
        <v>-3225272.6199999996</v>
      </c>
      <c r="GK33" s="9">
        <f t="shared" si="152"/>
        <v>-2005485.97</v>
      </c>
      <c r="GL33" s="9">
        <f t="shared" ref="GL33:IW33" si="153">GL24+GL31</f>
        <v>-2587362.11</v>
      </c>
      <c r="GM33" s="9">
        <f t="shared" si="153"/>
        <v>-3810414.92</v>
      </c>
      <c r="GN33" s="9">
        <f t="shared" si="153"/>
        <v>-2254798</v>
      </c>
      <c r="GO33" s="9">
        <f t="shared" si="153"/>
        <v>-3705181.46</v>
      </c>
      <c r="GP33" s="9">
        <f t="shared" si="153"/>
        <v>-5638126.1299999999</v>
      </c>
      <c r="GQ33" s="9">
        <f t="shared" si="153"/>
        <v>-3696171.03</v>
      </c>
      <c r="GR33" s="9">
        <f t="shared" si="153"/>
        <v>-1335029.94</v>
      </c>
      <c r="GS33" s="9">
        <f t="shared" si="153"/>
        <v>119660583.23999999</v>
      </c>
      <c r="GT33" s="9">
        <f t="shared" si="153"/>
        <v>97479662.349999994</v>
      </c>
      <c r="GU33" s="9">
        <f t="shared" si="153"/>
        <v>-151773.85999999999</v>
      </c>
      <c r="GV33" s="9">
        <f t="shared" si="153"/>
        <v>-4788719.5299999993</v>
      </c>
      <c r="GW33" s="9">
        <f t="shared" si="153"/>
        <v>-1372473.23</v>
      </c>
      <c r="GX33" s="9">
        <f t="shared" si="153"/>
        <v>-4602308.370000001</v>
      </c>
      <c r="GY33" s="9">
        <f t="shared" si="153"/>
        <v>146761337.95000002</v>
      </c>
      <c r="GZ33" s="9">
        <f t="shared" si="153"/>
        <v>591853.55000000075</v>
      </c>
      <c r="HA33" s="9">
        <f t="shared" si="153"/>
        <v>-2331192.56</v>
      </c>
      <c r="HB33" s="9" t="e">
        <f t="shared" si="153"/>
        <v>#REF!</v>
      </c>
      <c r="HC33" s="9">
        <f t="shared" si="153"/>
        <v>-4140521.33</v>
      </c>
      <c r="HD33" s="9">
        <f t="shared" si="153"/>
        <v>-4181045.8499999987</v>
      </c>
      <c r="HE33" s="9">
        <f t="shared" si="153"/>
        <v>-729494.35000000009</v>
      </c>
      <c r="HF33" s="9">
        <f t="shared" si="153"/>
        <v>-3400087.5000000005</v>
      </c>
      <c r="HG33" s="9">
        <f t="shared" si="153"/>
        <v>-4894904.09</v>
      </c>
      <c r="HH33" s="9">
        <f t="shared" si="153"/>
        <v>-1228285.1799999992</v>
      </c>
      <c r="HI33" s="9">
        <f t="shared" si="153"/>
        <v>123867003.29000001</v>
      </c>
      <c r="HJ33" s="9">
        <f t="shared" si="153"/>
        <v>-5781703.5099999998</v>
      </c>
      <c r="HK33" s="9">
        <f t="shared" si="153"/>
        <v>-2903194.3299999991</v>
      </c>
      <c r="HL33" s="9">
        <f t="shared" si="153"/>
        <v>-105881.43000000017</v>
      </c>
      <c r="HM33" s="9">
        <f t="shared" si="153"/>
        <v>-2117249.0000000005</v>
      </c>
      <c r="HN33" s="9">
        <f t="shared" si="153"/>
        <v>-4460598.5699999994</v>
      </c>
      <c r="HO33" s="9">
        <f t="shared" si="153"/>
        <v>20498779.709999997</v>
      </c>
      <c r="HP33" s="9">
        <f t="shared" si="153"/>
        <v>-6707297.379999999</v>
      </c>
      <c r="HQ33" s="9">
        <f t="shared" si="153"/>
        <v>28698022.049999997</v>
      </c>
      <c r="HR33" s="9">
        <f t="shared" si="153"/>
        <v>-5227307.24</v>
      </c>
      <c r="HS33" s="9">
        <f t="shared" si="153"/>
        <v>-1132628.4099999997</v>
      </c>
      <c r="HT33" s="9">
        <f t="shared" si="153"/>
        <v>-6055173.5599999968</v>
      </c>
      <c r="HU33" s="9">
        <f t="shared" si="153"/>
        <v>417309.54000000027</v>
      </c>
      <c r="HV33" s="9">
        <f t="shared" si="153"/>
        <v>-7240424.959999999</v>
      </c>
      <c r="HW33" s="9">
        <f t="shared" si="153"/>
        <v>2564503.9700000007</v>
      </c>
      <c r="HX33" s="9">
        <f t="shared" si="153"/>
        <v>-5765989.6000000015</v>
      </c>
      <c r="HY33" s="9">
        <f t="shared" si="153"/>
        <v>-1585590.3499999996</v>
      </c>
      <c r="HZ33" s="9">
        <f t="shared" si="153"/>
        <v>-806904.32000000041</v>
      </c>
      <c r="IA33" s="9">
        <f t="shared" si="153"/>
        <v>-4231301.75</v>
      </c>
      <c r="IB33" s="9">
        <f t="shared" si="153"/>
        <v>-5909729.2400000002</v>
      </c>
      <c r="IC33" s="9">
        <f t="shared" si="153"/>
        <v>-5245728.67</v>
      </c>
      <c r="ID33" s="9">
        <f t="shared" si="153"/>
        <v>-2536854.0099999998</v>
      </c>
      <c r="IE33" s="9">
        <f t="shared" si="153"/>
        <v>-11838015.030000001</v>
      </c>
      <c r="IF33" s="9">
        <f t="shared" si="153"/>
        <v>-8501357.4999999981</v>
      </c>
      <c r="IG33" s="9">
        <f t="shared" si="153"/>
        <v>-11965407.17</v>
      </c>
      <c r="IH33" s="9">
        <f t="shared" si="153"/>
        <v>-5165232.09</v>
      </c>
      <c r="II33" s="9">
        <f t="shared" si="153"/>
        <v>-2918672.29</v>
      </c>
      <c r="IJ33" s="9">
        <f t="shared" si="153"/>
        <v>-2016267.54</v>
      </c>
      <c r="IK33" s="9">
        <f t="shared" si="153"/>
        <v>-3868656.9</v>
      </c>
      <c r="IL33" s="9">
        <f t="shared" si="153"/>
        <v>-6800109.3199999994</v>
      </c>
      <c r="IM33" s="9">
        <f t="shared" si="153"/>
        <v>-7094462.3399999999</v>
      </c>
      <c r="IN33" s="9">
        <f t="shared" si="153"/>
        <v>-6136204.2600000016</v>
      </c>
      <c r="IO33" s="9">
        <f t="shared" si="153"/>
        <v>-4567658.4499999983</v>
      </c>
      <c r="IP33" s="9">
        <f t="shared" si="153"/>
        <v>-4549331.82</v>
      </c>
      <c r="IQ33" s="9">
        <f t="shared" si="153"/>
        <v>-1563041.6299999997</v>
      </c>
      <c r="IR33" s="9">
        <f t="shared" si="153"/>
        <v>-7669427.7800000012</v>
      </c>
      <c r="IS33" s="9">
        <f t="shared" si="153"/>
        <v>-2401576.5900000012</v>
      </c>
      <c r="IT33" s="9">
        <f t="shared" si="153"/>
        <v>-2192759.0700000003</v>
      </c>
      <c r="IU33" s="9">
        <f t="shared" si="153"/>
        <v>-4558024.04</v>
      </c>
      <c r="IV33" s="9">
        <f t="shared" si="153"/>
        <v>-9044831.2800000031</v>
      </c>
      <c r="IW33" s="9">
        <f t="shared" si="153"/>
        <v>-2984387.9099999997</v>
      </c>
      <c r="IX33" s="9">
        <f t="shared" ref="IX33:JW33" si="154">IX24+IX31</f>
        <v>-5191845.450000003</v>
      </c>
      <c r="IY33" s="9">
        <f t="shared" si="154"/>
        <v>-4507020.41</v>
      </c>
      <c r="IZ33" s="9">
        <f t="shared" si="154"/>
        <v>-2203567.5699999998</v>
      </c>
      <c r="JA33" s="9">
        <f t="shared" si="154"/>
        <v>-4963783.4600000009</v>
      </c>
      <c r="JB33" s="9">
        <f t="shared" si="154"/>
        <v>-87979.65</v>
      </c>
      <c r="JC33" s="9">
        <f t="shared" si="154"/>
        <v>-5860607.3799999999</v>
      </c>
      <c r="JD33" s="9">
        <f t="shared" si="154"/>
        <v>-1591744.0300000003</v>
      </c>
      <c r="JE33" s="9">
        <f t="shared" si="154"/>
        <v>-6289748.6899999976</v>
      </c>
      <c r="JF33" s="9">
        <f t="shared" si="154"/>
        <v>-65017.95999999973</v>
      </c>
      <c r="JG33" s="9">
        <f t="shared" si="154"/>
        <v>-2275769.0399999991</v>
      </c>
      <c r="JH33" s="9">
        <f t="shared" si="154"/>
        <v>-4373430.08</v>
      </c>
      <c r="JI33" s="9">
        <f t="shared" si="154"/>
        <v>-1153569.0299999996</v>
      </c>
      <c r="JJ33" s="9">
        <f t="shared" si="154"/>
        <v>-6586710.6100000013</v>
      </c>
      <c r="JK33" s="9">
        <f t="shared" si="154"/>
        <v>-2108376.0300000003</v>
      </c>
      <c r="JL33" s="9">
        <f t="shared" si="154"/>
        <v>-6680088.0000000009</v>
      </c>
      <c r="JM33" s="9">
        <f t="shared" si="154"/>
        <v>-3466398.3099999991</v>
      </c>
      <c r="JN33" s="9">
        <f t="shared" si="154"/>
        <v>-6209718.2699999996</v>
      </c>
      <c r="JO33" s="9">
        <f t="shared" si="154"/>
        <v>-1187993.5999999996</v>
      </c>
      <c r="JP33" s="9">
        <f t="shared" si="154"/>
        <v>-5779036.3700000001</v>
      </c>
      <c r="JQ33" s="9">
        <f t="shared" si="154"/>
        <v>-1349168.1199999992</v>
      </c>
      <c r="JR33" s="9">
        <f t="shared" si="154"/>
        <v>-7699774.4000000004</v>
      </c>
      <c r="JS33" s="9">
        <f t="shared" si="154"/>
        <v>-1401045.8799999992</v>
      </c>
      <c r="JT33" s="9">
        <f t="shared" si="154"/>
        <v>-1607992.4499999988</v>
      </c>
      <c r="JU33" s="9">
        <f t="shared" si="154"/>
        <v>-5164085.8899999969</v>
      </c>
      <c r="JV33" s="9">
        <f t="shared" si="154"/>
        <v>-3277992.0599999996</v>
      </c>
      <c r="JW33" s="9">
        <f t="shared" si="154"/>
        <v>-5415892.830000001</v>
      </c>
      <c r="JX33" s="9">
        <f t="shared" ref="JX33:KZ33" si="155">JX24+JX31</f>
        <v>-1235675.6900000004</v>
      </c>
      <c r="JY33" s="9">
        <f t="shared" si="155"/>
        <v>-5000232.04</v>
      </c>
      <c r="JZ33" s="9">
        <f t="shared" si="155"/>
        <v>-1774796.9499999997</v>
      </c>
      <c r="KA33" s="9">
        <f t="shared" si="155"/>
        <v>-12430978.229999997</v>
      </c>
      <c r="KB33" s="9">
        <f t="shared" si="155"/>
        <v>0</v>
      </c>
      <c r="KC33" s="9">
        <f t="shared" si="155"/>
        <v>0</v>
      </c>
      <c r="KD33" s="9">
        <f t="shared" si="155"/>
        <v>0</v>
      </c>
      <c r="KE33" s="9">
        <f t="shared" si="155"/>
        <v>0</v>
      </c>
      <c r="KF33" s="9">
        <f t="shared" si="155"/>
        <v>0</v>
      </c>
      <c r="KG33" s="9">
        <f t="shared" si="155"/>
        <v>0</v>
      </c>
      <c r="KH33" s="9">
        <f t="shared" si="155"/>
        <v>0</v>
      </c>
      <c r="KI33" s="9">
        <f t="shared" si="155"/>
        <v>0</v>
      </c>
      <c r="KJ33" s="9">
        <f t="shared" si="155"/>
        <v>0</v>
      </c>
      <c r="KK33" s="9">
        <f t="shared" si="155"/>
        <v>0</v>
      </c>
      <c r="KL33" s="9">
        <f t="shared" si="155"/>
        <v>0</v>
      </c>
      <c r="KM33" s="9">
        <f t="shared" si="155"/>
        <v>0</v>
      </c>
      <c r="KN33" s="9">
        <f t="shared" si="155"/>
        <v>0</v>
      </c>
      <c r="KO33" s="9">
        <f t="shared" si="155"/>
        <v>0</v>
      </c>
      <c r="KP33" s="9">
        <f t="shared" si="155"/>
        <v>0</v>
      </c>
      <c r="KQ33" s="9">
        <f t="shared" si="155"/>
        <v>0</v>
      </c>
      <c r="KR33" s="9">
        <f t="shared" si="155"/>
        <v>0</v>
      </c>
      <c r="KS33" s="9">
        <f t="shared" si="155"/>
        <v>0</v>
      </c>
      <c r="KT33" s="9">
        <f t="shared" si="155"/>
        <v>0</v>
      </c>
      <c r="KU33" s="9">
        <f t="shared" si="155"/>
        <v>0</v>
      </c>
      <c r="KV33" s="9">
        <f t="shared" si="155"/>
        <v>0</v>
      </c>
      <c r="KW33" s="9">
        <f t="shared" si="155"/>
        <v>0</v>
      </c>
      <c r="KX33" s="9">
        <f t="shared" si="155"/>
        <v>0</v>
      </c>
      <c r="KY33" s="9">
        <f t="shared" si="155"/>
        <v>0</v>
      </c>
      <c r="KZ33" s="9">
        <f t="shared" si="155"/>
        <v>0</v>
      </c>
    </row>
    <row r="34" spans="1:312" ht="15.75" thickTop="1" x14ac:dyDescent="0.25">
      <c r="C34" s="8"/>
    </row>
    <row r="36" spans="1:312" hidden="1" x14ac:dyDescent="0.25">
      <c r="A36" s="7" t="s">
        <v>7</v>
      </c>
    </row>
    <row r="37" spans="1:312" hidden="1" x14ac:dyDescent="0.25">
      <c r="A37" t="s">
        <v>6</v>
      </c>
      <c r="B37" s="6">
        <v>1944843.9400000004</v>
      </c>
      <c r="BW37" s="5">
        <v>1944843.9400000002</v>
      </c>
      <c r="BX37" s="5">
        <v>1043596.66</v>
      </c>
      <c r="BY37" s="5">
        <v>646463.01</v>
      </c>
      <c r="BZ37" s="5">
        <v>2537818.0300000003</v>
      </c>
      <c r="CA37" s="5">
        <v>40916.160000000003</v>
      </c>
      <c r="CB37" s="5">
        <v>27338.43</v>
      </c>
      <c r="CC37" s="5">
        <v>1015764.8400000002</v>
      </c>
      <c r="CD37" s="5">
        <v>266910.66000000003</v>
      </c>
      <c r="CE37" s="5">
        <v>43350.58</v>
      </c>
      <c r="CF37" s="5">
        <v>282701.19000000006</v>
      </c>
      <c r="CG37" s="5">
        <v>411054.65000000014</v>
      </c>
      <c r="CH37" s="5">
        <v>128555.93</v>
      </c>
      <c r="CI37" s="5">
        <v>60051.45</v>
      </c>
      <c r="CJ37" s="5">
        <v>145688.12999999998</v>
      </c>
      <c r="CK37" s="5">
        <v>243837.93999999994</v>
      </c>
      <c r="CL37" s="5">
        <v>480928.48000000004</v>
      </c>
      <c r="CM37" s="5">
        <v>9806.130000000001</v>
      </c>
      <c r="CN37" s="5">
        <v>151243.86000000002</v>
      </c>
      <c r="CO37" s="5">
        <v>132274.42000000001</v>
      </c>
      <c r="CP37" s="5">
        <v>920106.67999999993</v>
      </c>
      <c r="CQ37" s="5">
        <v>148319.41999999998</v>
      </c>
      <c r="CR37" s="5">
        <v>213071.96000000002</v>
      </c>
      <c r="CS37" s="5">
        <v>18958.16</v>
      </c>
      <c r="CT37" s="5">
        <v>295659.86</v>
      </c>
      <c r="CU37" s="5">
        <v>302286.99</v>
      </c>
      <c r="CV37" s="5">
        <v>132438.02000000002</v>
      </c>
      <c r="CW37" s="5">
        <v>96523.44</v>
      </c>
      <c r="CX37" s="5">
        <v>186634.91999999995</v>
      </c>
      <c r="CY37" s="5">
        <v>140156.41</v>
      </c>
      <c r="CZ37" s="5">
        <v>42305.58</v>
      </c>
      <c r="DA37" s="5">
        <v>2338.4300000000003</v>
      </c>
      <c r="DB37" s="5">
        <v>72941.86</v>
      </c>
      <c r="DC37" s="5">
        <v>249366.33</v>
      </c>
      <c r="DD37" s="5">
        <v>452107.14000000007</v>
      </c>
      <c r="DE37" s="5">
        <v>169135.81</v>
      </c>
      <c r="DF37" s="5">
        <v>53321.17</v>
      </c>
      <c r="DG37" s="5">
        <v>526291.97000000009</v>
      </c>
      <c r="DH37" s="5">
        <v>125521.43000000001</v>
      </c>
      <c r="DI37" s="5">
        <v>687520.10000000009</v>
      </c>
      <c r="DJ37" s="5">
        <v>57548.4</v>
      </c>
      <c r="DK37" s="5">
        <v>492854.05000000022</v>
      </c>
      <c r="DL37" s="5">
        <v>241784.82</v>
      </c>
      <c r="DM37" s="5">
        <v>290941.56999999995</v>
      </c>
      <c r="DN37" s="5">
        <v>250685.28999999995</v>
      </c>
      <c r="DO37" s="5">
        <v>163318.56999999998</v>
      </c>
      <c r="DP37" s="5">
        <v>150047.68000000002</v>
      </c>
      <c r="DQ37" s="5">
        <v>236394.11999999997</v>
      </c>
      <c r="DR37" s="5">
        <v>77771.48000000001</v>
      </c>
      <c r="DS37" s="5">
        <v>685103.83000000019</v>
      </c>
      <c r="DT37" s="5">
        <v>205135.34</v>
      </c>
      <c r="DU37" s="5">
        <v>148564.74999999997</v>
      </c>
      <c r="DV37" s="5">
        <v>52409.52</v>
      </c>
      <c r="DW37" s="5">
        <v>47354.119999999995</v>
      </c>
      <c r="DX37" s="5">
        <v>144552.33000000002</v>
      </c>
      <c r="DY37" s="5">
        <v>179580.27000000002</v>
      </c>
      <c r="DZ37" s="5">
        <v>66726.62999999999</v>
      </c>
      <c r="EA37" s="5">
        <v>221060.46000000002</v>
      </c>
      <c r="EB37" s="5">
        <v>105032.98999999999</v>
      </c>
      <c r="EC37" s="5">
        <v>64329.97</v>
      </c>
      <c r="ED37" s="4">
        <v>49623.78</v>
      </c>
    </row>
    <row r="38" spans="1:312" hidden="1" x14ac:dyDescent="0.25">
      <c r="A38" t="s">
        <v>5</v>
      </c>
      <c r="B38" s="6">
        <v>89991.890000000014</v>
      </c>
      <c r="BW38" s="5">
        <v>89991.88999999997</v>
      </c>
      <c r="BX38" s="5">
        <v>96877.580000000016</v>
      </c>
      <c r="BY38" s="5">
        <v>322452.01000000007</v>
      </c>
      <c r="BZ38" s="5">
        <v>238002.18333333329</v>
      </c>
      <c r="CA38" s="5">
        <v>159460.05000000002</v>
      </c>
      <c r="CB38" s="5">
        <v>6666.666666666667</v>
      </c>
      <c r="CC38" s="5">
        <v>220174.06000000003</v>
      </c>
      <c r="CD38" s="5">
        <v>520380.16333333339</v>
      </c>
      <c r="CE38" s="5">
        <v>96860.540000000008</v>
      </c>
      <c r="CF38" s="5">
        <v>273455.94</v>
      </c>
      <c r="CG38" s="5">
        <v>179213.99</v>
      </c>
      <c r="CH38" s="5">
        <v>94195.966666666674</v>
      </c>
      <c r="CI38" s="5">
        <v>216980.76</v>
      </c>
      <c r="CJ38" s="5">
        <v>289696.12666666671</v>
      </c>
      <c r="CK38" s="5">
        <v>57801.330000000009</v>
      </c>
      <c r="CL38" s="5">
        <v>62113.720000000008</v>
      </c>
      <c r="CM38" s="5">
        <v>14337.763333333334</v>
      </c>
      <c r="CN38" s="5">
        <v>479796.20000000013</v>
      </c>
      <c r="CO38" s="5">
        <v>219404.68333333329</v>
      </c>
      <c r="CP38" s="5">
        <v>64811.506666666675</v>
      </c>
      <c r="CQ38" s="5">
        <v>147979.27666666664</v>
      </c>
      <c r="CR38" s="5">
        <v>259930.38000000009</v>
      </c>
      <c r="CS38" s="5">
        <v>12064.77</v>
      </c>
      <c r="CT38" s="5">
        <v>108815.20666666665</v>
      </c>
      <c r="CU38" s="5">
        <v>208951.14333333337</v>
      </c>
      <c r="CV38" s="5">
        <v>182546.19999999998</v>
      </c>
      <c r="CW38" s="5">
        <v>84988.873333333337</v>
      </c>
      <c r="CX38" s="5">
        <v>254848.97000000003</v>
      </c>
      <c r="CY38" s="5">
        <v>258667.97666666663</v>
      </c>
      <c r="CZ38" s="5">
        <v>24224.9</v>
      </c>
      <c r="DA38" s="5">
        <v>24069.856666666667</v>
      </c>
      <c r="DB38" s="5">
        <v>138328.03666666668</v>
      </c>
      <c r="DC38" s="5">
        <v>120782.57666666666</v>
      </c>
      <c r="DD38" s="5">
        <v>118807.10333333332</v>
      </c>
      <c r="DE38" s="5">
        <v>407480.3366666665</v>
      </c>
      <c r="DF38" s="5">
        <v>142531.66999999998</v>
      </c>
      <c r="DG38" s="5">
        <v>169258.12000000002</v>
      </c>
      <c r="DH38" s="5">
        <v>75792.33</v>
      </c>
      <c r="DI38" s="5">
        <v>85236.470000000016</v>
      </c>
      <c r="DJ38" s="5">
        <v>452254.09999999974</v>
      </c>
      <c r="DK38" s="5">
        <v>284585.06</v>
      </c>
      <c r="DL38" s="5">
        <v>172948.10999999996</v>
      </c>
      <c r="DM38" s="5">
        <v>189786.83666666679</v>
      </c>
      <c r="DN38" s="5">
        <v>306009.37</v>
      </c>
      <c r="DO38" s="5">
        <v>75098.053333333315</v>
      </c>
      <c r="DP38" s="5">
        <v>243163.79333333328</v>
      </c>
      <c r="DQ38" s="5">
        <v>235476.92333333334</v>
      </c>
      <c r="DR38" s="5">
        <v>182302.76000000007</v>
      </c>
      <c r="DS38" s="5">
        <v>210030.41000000006</v>
      </c>
      <c r="DT38" s="5">
        <v>119010.65999999997</v>
      </c>
      <c r="DU38" s="5">
        <v>321992.00999999995</v>
      </c>
      <c r="DV38" s="5">
        <v>188422.57333333333</v>
      </c>
      <c r="DW38" s="5">
        <v>144009.18666666665</v>
      </c>
      <c r="DX38" s="5">
        <v>341346.28000000014</v>
      </c>
      <c r="DY38" s="5">
        <v>366055.00000000012</v>
      </c>
      <c r="DZ38" s="5">
        <v>312798.49000000005</v>
      </c>
      <c r="EA38" s="5">
        <v>97528.736666666693</v>
      </c>
      <c r="EB38" s="5">
        <v>236943.32333333333</v>
      </c>
      <c r="EC38" s="5">
        <v>830636.63666666648</v>
      </c>
      <c r="ED38" s="4">
        <v>274410.88</v>
      </c>
    </row>
    <row r="39" spans="1:312" hidden="1" x14ac:dyDescent="0.25">
      <c r="A39" t="s">
        <v>4</v>
      </c>
      <c r="B39" s="6">
        <v>125407.41</v>
      </c>
      <c r="BW39" s="5">
        <v>0</v>
      </c>
      <c r="BX39" s="5">
        <v>20242.62</v>
      </c>
      <c r="BY39" s="5">
        <v>0</v>
      </c>
      <c r="BZ39" s="5">
        <v>2490.63</v>
      </c>
      <c r="CA39" s="5">
        <v>10126.550000000001</v>
      </c>
      <c r="CB39" s="5">
        <v>0</v>
      </c>
      <c r="CC39" s="5">
        <v>34410.54</v>
      </c>
      <c r="CD39" s="5">
        <v>21296.440000000002</v>
      </c>
      <c r="CE39" s="5">
        <v>0</v>
      </c>
      <c r="CF39" s="5">
        <v>29745.220000000008</v>
      </c>
      <c r="CG39" s="5">
        <v>8257.35</v>
      </c>
      <c r="CH39" s="5">
        <v>24858.81</v>
      </c>
      <c r="CI39" s="5">
        <v>2771.9300000000003</v>
      </c>
      <c r="CJ39" s="5">
        <v>15920.8</v>
      </c>
      <c r="CK39" s="5">
        <v>24947</v>
      </c>
      <c r="CL39" s="5">
        <v>9387.9500000000007</v>
      </c>
      <c r="CM39" s="5">
        <v>0</v>
      </c>
      <c r="CN39" s="5">
        <v>7176.6200000000008</v>
      </c>
      <c r="CO39" s="5">
        <v>6569.9099999999989</v>
      </c>
      <c r="CP39" s="5">
        <v>22292.609999999997</v>
      </c>
      <c r="CQ39" s="5">
        <v>9104.14</v>
      </c>
      <c r="CR39" s="5">
        <v>31787.140000000003</v>
      </c>
      <c r="CS39" s="5">
        <v>201.28</v>
      </c>
      <c r="CT39" s="5">
        <v>53889.049999999996</v>
      </c>
      <c r="CU39" s="5">
        <v>4145.62</v>
      </c>
      <c r="CV39" s="5">
        <v>0</v>
      </c>
      <c r="CW39" s="5">
        <v>10322.9</v>
      </c>
      <c r="CX39" s="5">
        <v>6733.47</v>
      </c>
      <c r="CY39" s="5">
        <v>11444.869999999999</v>
      </c>
      <c r="CZ39" s="5">
        <v>8769.73</v>
      </c>
      <c r="DA39" s="5">
        <v>3955.91</v>
      </c>
      <c r="DB39" s="5">
        <v>0</v>
      </c>
      <c r="DC39" s="5">
        <v>15689</v>
      </c>
      <c r="DD39" s="5">
        <v>11843.289999999999</v>
      </c>
      <c r="DE39" s="5">
        <v>915.35</v>
      </c>
      <c r="DF39" s="5">
        <v>0</v>
      </c>
      <c r="DG39" s="5">
        <v>52059.570000000007</v>
      </c>
      <c r="DH39" s="5">
        <v>1303.3600000000006</v>
      </c>
      <c r="DI39" s="5">
        <v>22841.229999999996</v>
      </c>
      <c r="DJ39" s="5">
        <v>11457.77</v>
      </c>
      <c r="DK39" s="5">
        <v>1126.7</v>
      </c>
      <c r="DL39" s="5">
        <v>26004.81</v>
      </c>
      <c r="DM39" s="5">
        <v>26738.11</v>
      </c>
      <c r="DN39" s="5">
        <v>4836.04</v>
      </c>
      <c r="DO39" s="5">
        <v>15751.189999999999</v>
      </c>
      <c r="DP39" s="5">
        <v>45570.760000000009</v>
      </c>
      <c r="DQ39" s="5">
        <v>3725.0699999999997</v>
      </c>
      <c r="DR39" s="5">
        <v>65129.240000000005</v>
      </c>
      <c r="DS39" s="5">
        <v>12567.550000000001</v>
      </c>
      <c r="DT39" s="5">
        <v>2961.66</v>
      </c>
      <c r="DU39" s="5">
        <v>17247.36</v>
      </c>
      <c r="DV39" s="5">
        <v>230</v>
      </c>
      <c r="DW39" s="5">
        <v>12128.9</v>
      </c>
      <c r="DX39" s="5">
        <v>172613.00999999998</v>
      </c>
      <c r="DY39" s="5">
        <v>17753.5</v>
      </c>
      <c r="DZ39" s="5">
        <v>33584.550000000003</v>
      </c>
      <c r="EA39" s="5">
        <v>2805.57</v>
      </c>
      <c r="EB39" s="5">
        <v>3336.2000000000003</v>
      </c>
      <c r="EC39" s="5">
        <v>16819.599999999999</v>
      </c>
      <c r="ED39" s="4">
        <v>4704.1100000000006</v>
      </c>
    </row>
    <row r="40" spans="1:312" hidden="1" x14ac:dyDescent="0.25">
      <c r="A40" t="s">
        <v>3</v>
      </c>
      <c r="B40" s="6">
        <v>7878</v>
      </c>
      <c r="BW40" s="5">
        <v>0</v>
      </c>
      <c r="BX40" s="5">
        <v>10251.09</v>
      </c>
      <c r="BY40" s="5">
        <v>0</v>
      </c>
      <c r="BZ40" s="5">
        <v>43579.33</v>
      </c>
      <c r="CA40" s="5">
        <v>20570</v>
      </c>
      <c r="CB40" s="5">
        <v>0</v>
      </c>
      <c r="CC40" s="5">
        <v>8097.8</v>
      </c>
      <c r="CD40" s="5">
        <v>141421.76000000001</v>
      </c>
      <c r="CE40" s="5">
        <v>0</v>
      </c>
      <c r="CF40" s="5">
        <v>37056.49</v>
      </c>
      <c r="CG40" s="5">
        <v>148615.29999999999</v>
      </c>
      <c r="CH40" s="5">
        <v>29840.400000000001</v>
      </c>
      <c r="CI40" s="5">
        <v>104121.16999999998</v>
      </c>
      <c r="CJ40" s="5">
        <v>23972.559999999998</v>
      </c>
      <c r="CK40" s="5">
        <v>0</v>
      </c>
      <c r="CL40" s="5">
        <v>6882</v>
      </c>
      <c r="CM40" s="5">
        <v>10144.200000000001</v>
      </c>
      <c r="CN40" s="5">
        <v>20623</v>
      </c>
      <c r="CO40" s="5">
        <v>3819</v>
      </c>
      <c r="CP40" s="5">
        <v>33601.5</v>
      </c>
      <c r="CQ40" s="5">
        <v>77983.22</v>
      </c>
      <c r="CR40" s="5">
        <v>0</v>
      </c>
      <c r="CS40" s="5">
        <v>0</v>
      </c>
      <c r="CT40" s="5">
        <v>116.35</v>
      </c>
      <c r="CU40" s="5">
        <v>196018.7</v>
      </c>
      <c r="CV40" s="5">
        <v>0</v>
      </c>
      <c r="CW40" s="5">
        <v>80737.13</v>
      </c>
      <c r="CX40" s="5">
        <v>276387.73000000004</v>
      </c>
      <c r="CY40" s="5">
        <v>1261.8399999999999</v>
      </c>
      <c r="CZ40" s="5">
        <v>690000</v>
      </c>
      <c r="DA40" s="5">
        <v>0</v>
      </c>
      <c r="DB40" s="5">
        <v>0</v>
      </c>
      <c r="DC40" s="5">
        <v>3800</v>
      </c>
      <c r="DD40" s="5">
        <v>8160.63</v>
      </c>
      <c r="DE40" s="5">
        <v>0</v>
      </c>
      <c r="DF40" s="5">
        <v>0</v>
      </c>
      <c r="DG40" s="5">
        <v>1028160.92</v>
      </c>
      <c r="DH40" s="5">
        <v>11245</v>
      </c>
      <c r="DI40" s="5">
        <v>0</v>
      </c>
      <c r="DJ40" s="5">
        <v>1910</v>
      </c>
      <c r="DK40" s="5">
        <v>0</v>
      </c>
      <c r="DL40" s="5">
        <v>57899.29</v>
      </c>
      <c r="DM40" s="5">
        <v>103383.28</v>
      </c>
      <c r="DN40" s="5">
        <v>896669.83</v>
      </c>
      <c r="DO40" s="5">
        <v>1102530.08</v>
      </c>
      <c r="DP40" s="5">
        <v>0</v>
      </c>
      <c r="DQ40" s="5">
        <v>4923.25</v>
      </c>
      <c r="DR40" s="5">
        <v>801718.6</v>
      </c>
      <c r="DS40" s="5">
        <v>126316.8</v>
      </c>
      <c r="DT40" s="5">
        <v>4502.4799999999996</v>
      </c>
      <c r="DU40" s="5">
        <v>13098.49</v>
      </c>
      <c r="DV40" s="5">
        <v>6020.91</v>
      </c>
      <c r="DW40" s="5">
        <v>480981.24000000011</v>
      </c>
      <c r="DX40" s="5">
        <v>817270.98</v>
      </c>
      <c r="DY40" s="5">
        <v>36894.86</v>
      </c>
      <c r="DZ40" s="5">
        <v>0</v>
      </c>
      <c r="EA40" s="5">
        <v>75319.360000000001</v>
      </c>
      <c r="EB40" s="5">
        <v>0</v>
      </c>
      <c r="EC40" s="5">
        <v>1225578.78</v>
      </c>
      <c r="ED40" s="4">
        <v>97160</v>
      </c>
    </row>
    <row r="41" spans="1:312" hidden="1" x14ac:dyDescent="0.25">
      <c r="A41" t="s">
        <v>2</v>
      </c>
      <c r="BW41" s="5">
        <v>64239.799999999988</v>
      </c>
      <c r="BX41" s="5">
        <v>141312.77000000005</v>
      </c>
      <c r="BY41" s="5">
        <v>-1924.1900000000051</v>
      </c>
      <c r="BZ41" s="5">
        <v>138894.66333333336</v>
      </c>
      <c r="CA41" s="5">
        <v>120800.19000000002</v>
      </c>
      <c r="CB41" s="5">
        <v>9747.9066666666658</v>
      </c>
      <c r="CC41" s="5">
        <v>129687.81999999995</v>
      </c>
      <c r="CD41" s="5">
        <v>203067.71333333338</v>
      </c>
      <c r="CE41" s="5">
        <v>-5997.5749999999971</v>
      </c>
      <c r="CF41" s="5">
        <v>220252.37000000011</v>
      </c>
      <c r="CG41" s="5">
        <v>113268.72000000003</v>
      </c>
      <c r="CH41" s="5">
        <v>94425.736666666635</v>
      </c>
      <c r="CI41" s="5">
        <v>132515.68000000005</v>
      </c>
      <c r="CJ41" s="5">
        <v>214026.63666666666</v>
      </c>
      <c r="CK41" s="5">
        <v>49080.45</v>
      </c>
      <c r="CL41" s="5">
        <v>173586.48</v>
      </c>
      <c r="CM41" s="5">
        <v>10187.343333333334</v>
      </c>
      <c r="CN41" s="5">
        <v>232142.44000000003</v>
      </c>
      <c r="CO41" s="5">
        <v>194622.3683333334</v>
      </c>
      <c r="CP41" s="5">
        <v>251136.69666666674</v>
      </c>
      <c r="CQ41" s="5">
        <v>110638.19166666667</v>
      </c>
      <c r="CR41" s="5">
        <v>259308.11999999994</v>
      </c>
      <c r="CS41" s="5">
        <v>31284</v>
      </c>
      <c r="CT41" s="5">
        <v>257345.06666666677</v>
      </c>
      <c r="CU41" s="5">
        <v>340393.86833333346</v>
      </c>
      <c r="CV41" s="5">
        <v>19505.855</v>
      </c>
      <c r="CW41" s="5">
        <v>253836.94333333333</v>
      </c>
      <c r="CX41" s="5">
        <v>178183.75</v>
      </c>
      <c r="CY41" s="5">
        <v>122687.08666666668</v>
      </c>
      <c r="CZ41" s="5">
        <v>122858.82999999999</v>
      </c>
      <c r="DA41" s="5">
        <v>52701.066666666651</v>
      </c>
      <c r="DB41" s="5">
        <v>-59298.298333333325</v>
      </c>
      <c r="DC41" s="5">
        <v>138025.60666666669</v>
      </c>
      <c r="DD41" s="5">
        <v>218543.47333333333</v>
      </c>
      <c r="DE41" s="5">
        <v>205676.21666666667</v>
      </c>
      <c r="DF41" s="5">
        <v>24022.705000000002</v>
      </c>
      <c r="DG41" s="5">
        <v>184069.71000000005</v>
      </c>
      <c r="DH41" s="5">
        <v>167945.17</v>
      </c>
      <c r="DI41" s="5">
        <v>136710.45000000001</v>
      </c>
      <c r="DJ41" s="5">
        <v>120386.60000000002</v>
      </c>
      <c r="DK41" s="5">
        <v>20611.810000000012</v>
      </c>
      <c r="DL41" s="5">
        <v>193415.53000000003</v>
      </c>
      <c r="DM41" s="5">
        <v>163073.37666666679</v>
      </c>
      <c r="DN41" s="5">
        <v>143495.02000000002</v>
      </c>
      <c r="DO41" s="5">
        <v>89030.343333333381</v>
      </c>
      <c r="DP41" s="5">
        <v>186282.24333333343</v>
      </c>
      <c r="DQ41" s="5">
        <v>178915.64333333325</v>
      </c>
      <c r="DR41" s="5">
        <v>124723.98000000004</v>
      </c>
      <c r="DS41" s="5">
        <v>106720.25000000004</v>
      </c>
      <c r="DT41" s="5">
        <v>143850.72000000012</v>
      </c>
      <c r="DU41" s="5">
        <v>90929.505000000005</v>
      </c>
      <c r="DV41" s="5">
        <v>120084.13333333333</v>
      </c>
      <c r="DW41" s="5">
        <v>164490.52166666667</v>
      </c>
      <c r="DX41" s="5">
        <v>85087.230000000025</v>
      </c>
      <c r="DY41" s="5">
        <v>115788.70000000003</v>
      </c>
      <c r="DZ41" s="5">
        <v>106453.54000000005</v>
      </c>
      <c r="EA41" s="5">
        <v>125140.92166666666</v>
      </c>
      <c r="EB41" s="5">
        <v>156820.38333333333</v>
      </c>
      <c r="EC41" s="5">
        <v>94478.236666666708</v>
      </c>
      <c r="ED41" s="4">
        <v>93177.920000000013</v>
      </c>
    </row>
    <row r="42" spans="1:312" hidden="1" x14ac:dyDescent="0.25">
      <c r="A42" t="s">
        <v>1</v>
      </c>
      <c r="BW42" s="5">
        <v>125407.40999999999</v>
      </c>
      <c r="BX42" s="5">
        <v>619071.76</v>
      </c>
      <c r="BY42" s="5">
        <v>23886.059999999994</v>
      </c>
      <c r="BZ42" s="5">
        <v>1024016.4333333336</v>
      </c>
      <c r="CA42" s="5">
        <v>597415.01999999967</v>
      </c>
      <c r="CB42" s="5">
        <v>21052.826666666668</v>
      </c>
      <c r="CC42" s="5">
        <v>607429.2899999998</v>
      </c>
      <c r="CD42" s="5">
        <v>325577.56333333318</v>
      </c>
      <c r="CE42" s="5">
        <v>-5597.574999999998</v>
      </c>
      <c r="CF42" s="5">
        <v>531911.27000000014</v>
      </c>
      <c r="CG42" s="5">
        <v>212614.08999999997</v>
      </c>
      <c r="CH42" s="5">
        <v>109011.04666666663</v>
      </c>
      <c r="CI42" s="5">
        <v>188066.0800000001</v>
      </c>
      <c r="CJ42" s="5">
        <v>180693.46666666665</v>
      </c>
      <c r="CK42" s="5">
        <v>39728.049999999996</v>
      </c>
      <c r="CL42" s="5">
        <v>360655.48000000004</v>
      </c>
      <c r="CM42" s="5">
        <v>250723.89333333334</v>
      </c>
      <c r="CN42" s="5">
        <v>272500.65000000008</v>
      </c>
      <c r="CO42" s="5">
        <v>145141.03833333333</v>
      </c>
      <c r="CP42" s="5">
        <v>228641.57666666657</v>
      </c>
      <c r="CQ42" s="5">
        <v>86434.831666666665</v>
      </c>
      <c r="CR42" s="5">
        <v>105708.03000000003</v>
      </c>
      <c r="CS42" s="5">
        <v>31338.82</v>
      </c>
      <c r="CT42" s="5">
        <v>1233439.2666666666</v>
      </c>
      <c r="CU42" s="5">
        <v>445863.60833333328</v>
      </c>
      <c r="CV42" s="5">
        <v>19505.855</v>
      </c>
      <c r="CW42" s="5">
        <v>301011.3333333332</v>
      </c>
      <c r="CX42" s="5">
        <v>174211.35000000003</v>
      </c>
      <c r="CY42" s="5">
        <v>210692.59666666668</v>
      </c>
      <c r="CZ42" s="5">
        <v>65180.62</v>
      </c>
      <c r="DA42" s="5">
        <v>56208.306666666664</v>
      </c>
      <c r="DB42" s="5">
        <v>-59405.798333333325</v>
      </c>
      <c r="DC42" s="5">
        <v>323975.39666666661</v>
      </c>
      <c r="DD42" s="5">
        <v>208195.07333333342</v>
      </c>
      <c r="DE42" s="5">
        <v>146445.81666666665</v>
      </c>
      <c r="DF42" s="5">
        <v>24022.705000000002</v>
      </c>
      <c r="DG42" s="5">
        <v>393413.75999999966</v>
      </c>
      <c r="DH42" s="5">
        <v>158625.46</v>
      </c>
      <c r="DI42" s="5">
        <v>125763.02999999997</v>
      </c>
      <c r="DJ42" s="5">
        <v>117987.04000000004</v>
      </c>
      <c r="DK42" s="5">
        <v>30364.259999999995</v>
      </c>
      <c r="DL42" s="5">
        <v>92829.550000000017</v>
      </c>
      <c r="DM42" s="5">
        <v>250767.84666666671</v>
      </c>
      <c r="DN42" s="5">
        <v>398185.00000000012</v>
      </c>
      <c r="DO42" s="5">
        <v>201614.24333333332</v>
      </c>
      <c r="DP42" s="5">
        <v>197415.85333333342</v>
      </c>
      <c r="DQ42" s="5">
        <v>213427.40333333338</v>
      </c>
      <c r="DR42" s="5">
        <v>271603.62000000017</v>
      </c>
      <c r="DS42" s="5">
        <v>195099.22999999995</v>
      </c>
      <c r="DT42" s="5">
        <v>451886.18</v>
      </c>
      <c r="DU42" s="5">
        <v>222479.08499999999</v>
      </c>
      <c r="DV42" s="5">
        <v>273758.66333333321</v>
      </c>
      <c r="DW42" s="5">
        <v>297781.68166666647</v>
      </c>
      <c r="DX42" s="5">
        <v>206906.02999999997</v>
      </c>
      <c r="DY42" s="5">
        <v>221398.68</v>
      </c>
      <c r="DZ42" s="5">
        <v>109369.61000000002</v>
      </c>
      <c r="EA42" s="5">
        <v>116300.30166666664</v>
      </c>
      <c r="EB42" s="5">
        <v>116970.97333333333</v>
      </c>
      <c r="EC42" s="5">
        <v>205429.1266666665</v>
      </c>
      <c r="ED42" s="4">
        <v>104632.41999999995</v>
      </c>
    </row>
    <row r="43" spans="1:312" hidden="1" x14ac:dyDescent="0.25">
      <c r="A43" t="s">
        <v>0</v>
      </c>
      <c r="BW43" s="5">
        <v>7878</v>
      </c>
      <c r="BX43" s="5">
        <v>13384.52</v>
      </c>
      <c r="BY43" s="5">
        <v>0</v>
      </c>
      <c r="BZ43" s="5">
        <v>504271.93000000005</v>
      </c>
      <c r="CA43" s="5">
        <v>5948.85</v>
      </c>
      <c r="CB43" s="5">
        <v>780</v>
      </c>
      <c r="CC43" s="5">
        <v>63848.590000000004</v>
      </c>
      <c r="CD43" s="5">
        <v>512198.39</v>
      </c>
      <c r="CE43" s="5">
        <v>0</v>
      </c>
      <c r="CF43" s="5">
        <v>56523.26</v>
      </c>
      <c r="CG43" s="5">
        <v>17705.68</v>
      </c>
      <c r="CH43" s="5">
        <v>562900.06999999995</v>
      </c>
      <c r="CI43" s="5">
        <v>29098.05</v>
      </c>
      <c r="CJ43" s="5">
        <v>13376.960000000003</v>
      </c>
      <c r="CK43" s="5">
        <v>16250.779999999999</v>
      </c>
      <c r="CL43" s="5">
        <v>30515.97</v>
      </c>
      <c r="CM43" s="5">
        <v>0</v>
      </c>
      <c r="CN43" s="5">
        <v>684794.77000000014</v>
      </c>
      <c r="CO43" s="5">
        <v>12617.91</v>
      </c>
      <c r="CP43" s="5">
        <v>32957.96</v>
      </c>
      <c r="CQ43" s="5">
        <v>490431.02000000008</v>
      </c>
      <c r="CR43" s="5">
        <v>220698.69999999998</v>
      </c>
      <c r="CS43" s="5">
        <v>0</v>
      </c>
      <c r="CT43" s="5">
        <v>24728.37</v>
      </c>
      <c r="CU43" s="5">
        <v>28145.61</v>
      </c>
      <c r="CV43" s="5">
        <v>0</v>
      </c>
      <c r="CW43" s="5">
        <v>672730.6399999999</v>
      </c>
      <c r="CX43" s="5">
        <v>2767.62</v>
      </c>
      <c r="CY43" s="5">
        <v>16577.180000000004</v>
      </c>
      <c r="CZ43" s="5">
        <v>669819.77999999991</v>
      </c>
      <c r="DA43" s="5">
        <v>10535.19</v>
      </c>
      <c r="DB43" s="5">
        <v>20437.48</v>
      </c>
      <c r="DC43" s="5">
        <v>26883.490000000005</v>
      </c>
      <c r="DD43" s="5">
        <v>36217.199999999997</v>
      </c>
      <c r="DE43" s="5">
        <v>11702.45</v>
      </c>
      <c r="DF43" s="5">
        <v>663902.14</v>
      </c>
      <c r="DG43" s="5">
        <v>49171.43</v>
      </c>
      <c r="DH43" s="5">
        <v>0</v>
      </c>
      <c r="DI43" s="5">
        <v>674018.42999999993</v>
      </c>
      <c r="DJ43" s="5">
        <v>44029.510000000009</v>
      </c>
      <c r="DK43" s="5">
        <v>4417.1399999999994</v>
      </c>
      <c r="DL43" s="5">
        <v>17192.129999999997</v>
      </c>
      <c r="DM43" s="5">
        <v>43863.780000000006</v>
      </c>
      <c r="DN43" s="5">
        <v>261938.99</v>
      </c>
      <c r="DO43" s="5">
        <v>19247.489999999998</v>
      </c>
      <c r="DP43" s="5">
        <v>100968.12</v>
      </c>
      <c r="DQ43" s="5">
        <v>274768.39999999997</v>
      </c>
      <c r="DR43" s="5">
        <v>539782.75999999989</v>
      </c>
      <c r="DS43" s="5">
        <v>7626.33</v>
      </c>
      <c r="DT43" s="5">
        <v>22609.38</v>
      </c>
      <c r="DU43" s="5">
        <v>14790.55</v>
      </c>
      <c r="DV43" s="5">
        <v>280416.18</v>
      </c>
      <c r="DW43" s="5">
        <v>28209.809999999998</v>
      </c>
      <c r="DX43" s="5">
        <v>2185.4899999999998</v>
      </c>
      <c r="DY43" s="5">
        <v>2973.13</v>
      </c>
      <c r="DZ43" s="5">
        <v>7761.76</v>
      </c>
      <c r="EA43" s="5">
        <v>524488.87</v>
      </c>
      <c r="EB43" s="5">
        <v>67147.200000000012</v>
      </c>
      <c r="EC43" s="5">
        <v>128057.26</v>
      </c>
      <c r="ED43" s="4">
        <v>7926.78</v>
      </c>
    </row>
    <row r="44" spans="1:312" ht="15.75" thickBot="1" x14ac:dyDescent="0.3">
      <c r="BW44" s="3">
        <f t="shared" ref="BW44:DJ44" si="156">SUM(BW37:BW43)</f>
        <v>2232361.04</v>
      </c>
      <c r="BX44" s="3">
        <f t="shared" si="156"/>
        <v>1944737.0000000002</v>
      </c>
      <c r="BY44" s="3">
        <f t="shared" si="156"/>
        <v>990876.8899999999</v>
      </c>
      <c r="BZ44" s="3">
        <f t="shared" si="156"/>
        <v>4489073.2</v>
      </c>
      <c r="CA44" s="3">
        <f t="shared" si="156"/>
        <v>955236.81999999972</v>
      </c>
      <c r="CB44" s="3">
        <f t="shared" si="156"/>
        <v>65585.829999999987</v>
      </c>
      <c r="CC44" s="3">
        <f t="shared" si="156"/>
        <v>2079412.94</v>
      </c>
      <c r="CD44" s="3">
        <f t="shared" si="156"/>
        <v>1990852.69</v>
      </c>
      <c r="CE44" s="3">
        <f t="shared" si="156"/>
        <v>128615.96999999999</v>
      </c>
      <c r="CF44" s="3">
        <f t="shared" si="156"/>
        <v>1431645.7400000005</v>
      </c>
      <c r="CG44" s="3">
        <f t="shared" si="156"/>
        <v>1090729.78</v>
      </c>
      <c r="CH44" s="3">
        <f t="shared" si="156"/>
        <v>1043787.96</v>
      </c>
      <c r="CI44" s="3">
        <f t="shared" si="156"/>
        <v>733605.12000000023</v>
      </c>
      <c r="CJ44" s="3">
        <f t="shared" si="156"/>
        <v>883374.68</v>
      </c>
      <c r="CK44" s="3">
        <f t="shared" si="156"/>
        <v>431645.54999999993</v>
      </c>
      <c r="CL44" s="3">
        <f t="shared" si="156"/>
        <v>1124070.08</v>
      </c>
      <c r="CM44" s="3">
        <f t="shared" si="156"/>
        <v>295199.33</v>
      </c>
      <c r="CN44" s="3">
        <f t="shared" si="156"/>
        <v>1848277.5400000005</v>
      </c>
      <c r="CO44" s="3">
        <f t="shared" si="156"/>
        <v>714449.33</v>
      </c>
      <c r="CP44" s="3">
        <f t="shared" si="156"/>
        <v>1553548.53</v>
      </c>
      <c r="CQ44" s="3">
        <f t="shared" si="156"/>
        <v>1070890.1000000001</v>
      </c>
      <c r="CR44" s="3">
        <f t="shared" si="156"/>
        <v>1090504.33</v>
      </c>
      <c r="CS44" s="3">
        <f t="shared" si="156"/>
        <v>93847.03</v>
      </c>
      <c r="CT44" s="3">
        <f t="shared" si="156"/>
        <v>1973993.1700000002</v>
      </c>
      <c r="CU44" s="3">
        <f t="shared" si="156"/>
        <v>1525805.5400000003</v>
      </c>
      <c r="CV44" s="3">
        <f t="shared" si="156"/>
        <v>353995.92999999993</v>
      </c>
      <c r="CW44" s="3">
        <f t="shared" si="156"/>
        <v>1500151.2599999998</v>
      </c>
      <c r="CX44" s="3">
        <f t="shared" si="156"/>
        <v>1079767.8100000003</v>
      </c>
      <c r="CY44" s="3">
        <f t="shared" si="156"/>
        <v>761487.96000000008</v>
      </c>
      <c r="CZ44" s="3">
        <f t="shared" si="156"/>
        <v>1623159.44</v>
      </c>
      <c r="DA44" s="3">
        <f t="shared" si="156"/>
        <v>149808.75999999998</v>
      </c>
      <c r="DB44" s="3">
        <f t="shared" si="156"/>
        <v>113003.28</v>
      </c>
      <c r="DC44" s="3">
        <f t="shared" si="156"/>
        <v>878522.39999999991</v>
      </c>
      <c r="DD44" s="3">
        <f t="shared" si="156"/>
        <v>1053873.9100000001</v>
      </c>
      <c r="DE44" s="3">
        <f t="shared" si="156"/>
        <v>941355.97999999975</v>
      </c>
      <c r="DF44" s="3">
        <f t="shared" si="156"/>
        <v>907800.39</v>
      </c>
      <c r="DG44" s="3">
        <f t="shared" si="156"/>
        <v>2402425.48</v>
      </c>
      <c r="DH44" s="3">
        <f t="shared" si="156"/>
        <v>540432.75</v>
      </c>
      <c r="DI44" s="3">
        <f t="shared" si="156"/>
        <v>1732089.71</v>
      </c>
      <c r="DJ44" s="3">
        <f t="shared" si="156"/>
        <v>805573.41999999981</v>
      </c>
      <c r="DK44" s="3">
        <v>4417.1399999999994</v>
      </c>
      <c r="DL44" s="3">
        <f t="shared" ref="DL44:ED44" si="157">SUM(DL37:DL43)</f>
        <v>802074.24</v>
      </c>
      <c r="DM44" s="3">
        <f t="shared" si="157"/>
        <v>1068554.8000000003</v>
      </c>
      <c r="DN44" s="3">
        <f t="shared" si="157"/>
        <v>2261819.54</v>
      </c>
      <c r="DO44" s="3">
        <f t="shared" si="157"/>
        <v>1666589.9700000002</v>
      </c>
      <c r="DP44" s="3">
        <f t="shared" si="157"/>
        <v>923448.45000000007</v>
      </c>
      <c r="DQ44" s="3">
        <f t="shared" si="157"/>
        <v>1147630.8099999998</v>
      </c>
      <c r="DR44" s="3">
        <f t="shared" si="157"/>
        <v>2063032.44</v>
      </c>
      <c r="DS44" s="3">
        <f t="shared" si="157"/>
        <v>1343464.4000000004</v>
      </c>
      <c r="DT44" s="3">
        <f t="shared" si="157"/>
        <v>949956.42</v>
      </c>
      <c r="DU44" s="3">
        <f t="shared" si="157"/>
        <v>829101.74999999988</v>
      </c>
      <c r="DV44" s="3">
        <f t="shared" si="157"/>
        <v>921341.97999999975</v>
      </c>
      <c r="DW44" s="3">
        <f t="shared" si="157"/>
        <v>1174955.46</v>
      </c>
      <c r="DX44" s="3">
        <f t="shared" si="157"/>
        <v>1769961.35</v>
      </c>
      <c r="DY44" s="3">
        <f t="shared" si="157"/>
        <v>940444.14000000025</v>
      </c>
      <c r="DZ44" s="3">
        <f t="shared" si="157"/>
        <v>636694.58000000007</v>
      </c>
      <c r="EA44" s="3">
        <f t="shared" si="157"/>
        <v>1162644.22</v>
      </c>
      <c r="EB44" s="3">
        <f t="shared" si="157"/>
        <v>686251.07000000007</v>
      </c>
      <c r="EC44" s="3">
        <f t="shared" si="157"/>
        <v>2565329.6099999994</v>
      </c>
      <c r="ED44" s="3">
        <f t="shared" si="157"/>
        <v>631635.89</v>
      </c>
    </row>
    <row r="45" spans="1:312" ht="15.75" thickTop="1" x14ac:dyDescent="0.25"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</row>
  </sheetData>
  <conditionalFormatting sqref="ED37:ED4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S38"/>
  <sheetViews>
    <sheetView zoomScale="85" zoomScaleNormal="85" workbookViewId="0">
      <pane xSplit="1" ySplit="7" topLeftCell="MQ8" activePane="bottomRight" state="frozen"/>
      <selection activeCell="JI11" sqref="JI11"/>
      <selection pane="topRight" activeCell="JI11" sqref="JI11"/>
      <selection pane="bottomLeft" activeCell="JI11" sqref="JI11"/>
      <selection pane="bottomRight" activeCell="NB12" sqref="NB12"/>
    </sheetView>
  </sheetViews>
  <sheetFormatPr defaultRowHeight="15" outlineLevelCol="2" x14ac:dyDescent="0.25"/>
  <cols>
    <col min="1" max="1" width="37" bestFit="1" customWidth="1"/>
    <col min="2" max="3" width="9.7109375" hidden="1" customWidth="1" outlineLevel="2"/>
    <col min="4" max="5" width="10.5703125" hidden="1" customWidth="1" outlineLevel="2"/>
    <col min="6" max="7" width="9.7109375" hidden="1" customWidth="1" outlineLevel="2"/>
    <col min="8" max="10" width="10.5703125" hidden="1" customWidth="1" outlineLevel="2"/>
    <col min="11" max="13" width="9.7109375" hidden="1" customWidth="1" outlineLevel="2"/>
    <col min="14" max="33" width="11.28515625" hidden="1" customWidth="1" outlineLevel="2"/>
    <col min="34" max="34" width="12.28515625" hidden="1" customWidth="1" outlineLevel="2"/>
    <col min="35" max="35" width="11.5703125" hidden="1" customWidth="1" outlineLevel="2" collapsed="1"/>
    <col min="36" max="48" width="11.5703125" hidden="1" customWidth="1" outlineLevel="2"/>
    <col min="49" max="49" width="11.5703125" hidden="1" customWidth="1" outlineLevel="2" collapsed="1"/>
    <col min="50" max="55" width="11.5703125" hidden="1" customWidth="1" outlineLevel="2"/>
    <col min="56" max="56" width="15.140625" hidden="1" customWidth="1" outlineLevel="2"/>
    <col min="57" max="57" width="14" hidden="1" customWidth="1" outlineLevel="2"/>
    <col min="58" max="58" width="12.5703125" hidden="1" customWidth="1" outlineLevel="2"/>
    <col min="59" max="61" width="11.5703125" hidden="1" customWidth="1" outlineLevel="2"/>
    <col min="62" max="62" width="12.5703125" hidden="1" customWidth="1" outlineLevel="2"/>
    <col min="63" max="63" width="12" hidden="1" customWidth="1" outlineLevel="2"/>
    <col min="64" max="64" width="12.140625" hidden="1" customWidth="1" outlineLevel="2"/>
    <col min="65" max="65" width="11.5703125" hidden="1" customWidth="1" outlineLevel="2"/>
    <col min="66" max="66" width="12.85546875" hidden="1" customWidth="1" outlineLevel="2" collapsed="1"/>
    <col min="67" max="67" width="11.7109375" hidden="1" customWidth="1" outlineLevel="2"/>
    <col min="68" max="68" width="12.85546875" hidden="1" customWidth="1" outlineLevel="2"/>
    <col min="69" max="69" width="12.5703125" hidden="1" customWidth="1" outlineLevel="2"/>
    <col min="70" max="74" width="11.28515625" hidden="1" customWidth="1" outlineLevel="2"/>
    <col min="75" max="75" width="11.28515625" hidden="1" customWidth="1" outlineLevel="2" collapsed="1"/>
    <col min="76" max="78" width="11.28515625" hidden="1" customWidth="1" outlineLevel="2"/>
    <col min="79" max="79" width="11.28515625" hidden="1" customWidth="1" outlineLevel="2" collapsed="1"/>
    <col min="80" max="80" width="11.28515625" hidden="1" customWidth="1" outlineLevel="2"/>
    <col min="81" max="87" width="12.28515625" hidden="1" customWidth="1" outlineLevel="2"/>
    <col min="88" max="88" width="12.28515625" hidden="1" customWidth="1" outlineLevel="2" collapsed="1"/>
    <col min="89" max="90" width="12.28515625" hidden="1" customWidth="1" outlineLevel="2"/>
    <col min="91" max="91" width="11.28515625" hidden="1" customWidth="1" outlineLevel="2"/>
    <col min="92" max="92" width="11.42578125" hidden="1" customWidth="1" outlineLevel="2"/>
    <col min="93" max="93" width="12.42578125" hidden="1" customWidth="1" outlineLevel="2"/>
    <col min="94" max="96" width="11.28515625" hidden="1" customWidth="1" outlineLevel="2"/>
    <col min="97" max="97" width="11.5703125" hidden="1" customWidth="1" outlineLevel="2"/>
    <col min="98" max="98" width="11.28515625" hidden="1" customWidth="1" outlineLevel="2" collapsed="1"/>
    <col min="99" max="102" width="11.28515625" hidden="1" customWidth="1" outlineLevel="2"/>
    <col min="103" max="103" width="13.28515625" hidden="1" customWidth="1" outlineLevel="2"/>
    <col min="104" max="104" width="14" hidden="1" customWidth="1" outlineLevel="2"/>
    <col min="105" max="105" width="10.7109375" hidden="1" customWidth="1" outlineLevel="2"/>
    <col min="106" max="106" width="14" hidden="1" customWidth="1" outlineLevel="2" collapsed="1"/>
    <col min="107" max="113" width="13.85546875" hidden="1" customWidth="1" outlineLevel="2"/>
    <col min="114" max="114" width="13.85546875" hidden="1" customWidth="1" outlineLevel="2" collapsed="1"/>
    <col min="115" max="126" width="13.85546875" hidden="1" customWidth="1" outlineLevel="2"/>
    <col min="127" max="127" width="13.85546875" hidden="1" customWidth="1" outlineLevel="2" collapsed="1"/>
    <col min="128" max="128" width="15.42578125" hidden="1" customWidth="1" outlineLevel="1" collapsed="1"/>
    <col min="129" max="129" width="15.7109375" hidden="1" customWidth="1" outlineLevel="1"/>
    <col min="130" max="131" width="14" hidden="1" customWidth="1" outlineLevel="1"/>
    <col min="132" max="132" width="12.42578125" hidden="1" customWidth="1" outlineLevel="1" collapsed="1"/>
    <col min="133" max="133" width="13.5703125" hidden="1" customWidth="1" outlineLevel="1"/>
    <col min="134" max="134" width="12.42578125" hidden="1" customWidth="1" outlineLevel="1"/>
    <col min="135" max="135" width="13.5703125" hidden="1" customWidth="1" outlineLevel="1"/>
    <col min="136" max="136" width="12.42578125" hidden="1" customWidth="1" outlineLevel="1"/>
    <col min="137" max="137" width="14.28515625" hidden="1" customWidth="1" outlineLevel="1"/>
    <col min="138" max="138" width="13.5703125" hidden="1" customWidth="1" outlineLevel="1"/>
    <col min="139" max="139" width="14.5703125" hidden="1" customWidth="1" outlineLevel="1"/>
    <col min="140" max="140" width="12.42578125" hidden="1" customWidth="1" outlineLevel="1"/>
    <col min="141" max="141" width="14.28515625" hidden="1" customWidth="1" outlineLevel="1"/>
    <col min="142" max="142" width="13.5703125" hidden="1" customWidth="1" outlineLevel="1"/>
    <col min="143" max="143" width="13.85546875" hidden="1" customWidth="1" outlineLevel="1"/>
    <col min="144" max="145" width="13.5703125" hidden="1" customWidth="1" outlineLevel="1"/>
    <col min="146" max="146" width="13.140625" hidden="1" customWidth="1" outlineLevel="1"/>
    <col min="147" max="147" width="11.5703125" hidden="1" customWidth="1" outlineLevel="1"/>
    <col min="148" max="148" width="13.5703125" hidden="1" customWidth="1" outlineLevel="1"/>
    <col min="149" max="149" width="11.5703125" hidden="1" customWidth="1" outlineLevel="1" collapsed="1"/>
    <col min="150" max="150" width="14.140625" hidden="1" customWidth="1" outlineLevel="1"/>
    <col min="151" max="151" width="13.5703125" hidden="1" customWidth="1" outlineLevel="1"/>
    <col min="152" max="152" width="11.5703125" hidden="1" customWidth="1" outlineLevel="1"/>
    <col min="153" max="153" width="14.7109375" hidden="1" customWidth="1" outlineLevel="1"/>
    <col min="154" max="154" width="13.5703125" hidden="1" customWidth="1" outlineLevel="1"/>
    <col min="155" max="155" width="14.28515625" hidden="1" customWidth="1" outlineLevel="1"/>
    <col min="156" max="156" width="11.5703125" hidden="1" customWidth="1" outlineLevel="1"/>
    <col min="157" max="157" width="13.5703125" hidden="1" customWidth="1" outlineLevel="1"/>
    <col min="158" max="158" width="11.5703125" hidden="1" customWidth="1" outlineLevel="1" collapsed="1"/>
    <col min="159" max="159" width="14" hidden="1" customWidth="1" outlineLevel="1"/>
    <col min="160" max="161" width="11.5703125" hidden="1" customWidth="1" outlineLevel="1"/>
    <col min="162" max="162" width="12.28515625" hidden="1" customWidth="1" outlineLevel="1"/>
    <col min="163" max="163" width="13.28515625" hidden="1" customWidth="1" outlineLevel="1"/>
    <col min="164" max="164" width="11.28515625" hidden="1" customWidth="1" outlineLevel="1"/>
    <col min="165" max="165" width="10.5703125" hidden="1" customWidth="1" outlineLevel="1"/>
    <col min="166" max="166" width="14" hidden="1" customWidth="1" outlineLevel="1"/>
    <col min="167" max="167" width="12.140625" hidden="1" customWidth="1" outlineLevel="1"/>
    <col min="168" max="168" width="14" hidden="1" customWidth="1" outlineLevel="1"/>
    <col min="169" max="169" width="14.28515625" hidden="1" customWidth="1" outlineLevel="1"/>
    <col min="170" max="172" width="14" hidden="1" customWidth="1" outlineLevel="1"/>
    <col min="173" max="173" width="13" hidden="1" customWidth="1" outlineLevel="1"/>
    <col min="174" max="175" width="11.5703125" hidden="1" customWidth="1" outlineLevel="1"/>
    <col min="176" max="176" width="11.5703125" hidden="1" customWidth="1" outlineLevel="1" collapsed="1"/>
    <col min="177" max="185" width="11.5703125" hidden="1" customWidth="1" outlineLevel="1"/>
    <col min="186" max="186" width="15" hidden="1" customWidth="1" outlineLevel="1"/>
    <col min="187" max="187" width="11.5703125" hidden="1" customWidth="1" outlineLevel="1"/>
    <col min="188" max="188" width="11.5703125" hidden="1" customWidth="1" outlineLevel="1" collapsed="1"/>
    <col min="189" max="199" width="11.5703125" hidden="1" customWidth="1" outlineLevel="1"/>
    <col min="200" max="200" width="12.28515625" hidden="1" customWidth="1" outlineLevel="1"/>
    <col min="201" max="202" width="13.42578125" hidden="1" customWidth="1" outlineLevel="1"/>
    <col min="203" max="206" width="11.28515625" hidden="1" customWidth="1" outlineLevel="1"/>
    <col min="207" max="207" width="14" hidden="1" customWidth="1" outlineLevel="1"/>
    <col min="208" max="208" width="14.140625" hidden="1" customWidth="1" outlineLevel="1"/>
    <col min="209" max="209" width="11.28515625" hidden="1" customWidth="1" outlineLevel="1"/>
    <col min="210" max="215" width="12.28515625" hidden="1" customWidth="1" outlineLevel="1"/>
    <col min="216" max="216" width="12.28515625" customWidth="1" collapsed="1"/>
    <col min="217" max="231" width="12.28515625" customWidth="1"/>
    <col min="233" max="233" width="9.85546875" bestFit="1" customWidth="1"/>
    <col min="234" max="234" width="10.28515625" customWidth="1"/>
    <col min="235" max="237" width="9.85546875" bestFit="1" customWidth="1"/>
    <col min="238" max="240" width="9.85546875" customWidth="1" outlineLevel="1"/>
    <col min="241" max="241" width="9" customWidth="1" outlineLevel="1"/>
    <col min="242" max="243" width="9.85546875" customWidth="1" outlineLevel="1"/>
    <col min="244" max="291" width="9.140625" customWidth="1" outlineLevel="1"/>
  </cols>
  <sheetData>
    <row r="1" spans="1:383" x14ac:dyDescent="0.25">
      <c r="A1" t="s">
        <v>45</v>
      </c>
    </row>
    <row r="2" spans="1:383" x14ac:dyDescent="0.25">
      <c r="A2" t="s">
        <v>44</v>
      </c>
    </row>
    <row r="4" spans="1:383" x14ac:dyDescent="0.25">
      <c r="FB4">
        <v>1</v>
      </c>
      <c r="FC4">
        <v>2</v>
      </c>
      <c r="FD4">
        <v>3</v>
      </c>
      <c r="FE4">
        <v>4</v>
      </c>
      <c r="FF4">
        <v>5</v>
      </c>
      <c r="FG4">
        <v>6</v>
      </c>
      <c r="FH4">
        <v>7</v>
      </c>
      <c r="FI4">
        <v>8</v>
      </c>
      <c r="FJ4">
        <v>9</v>
      </c>
      <c r="FK4">
        <v>10</v>
      </c>
      <c r="FL4">
        <v>11</v>
      </c>
      <c r="FM4">
        <v>12</v>
      </c>
      <c r="FN4">
        <v>13</v>
      </c>
      <c r="FO4">
        <v>14</v>
      </c>
      <c r="FP4">
        <v>15</v>
      </c>
      <c r="FQ4">
        <v>16</v>
      </c>
      <c r="FR4">
        <v>17</v>
      </c>
      <c r="FS4">
        <v>18</v>
      </c>
      <c r="FT4">
        <v>19</v>
      </c>
      <c r="FU4">
        <v>20</v>
      </c>
      <c r="FV4">
        <v>21</v>
      </c>
      <c r="FW4">
        <v>22</v>
      </c>
      <c r="FX4">
        <v>23</v>
      </c>
      <c r="FY4">
        <v>24</v>
      </c>
      <c r="FZ4">
        <v>25</v>
      </c>
      <c r="GA4">
        <v>26</v>
      </c>
      <c r="GB4">
        <v>27</v>
      </c>
      <c r="GC4">
        <v>28</v>
      </c>
      <c r="GD4">
        <v>29</v>
      </c>
      <c r="GE4">
        <v>30</v>
      </c>
      <c r="GF4">
        <v>31</v>
      </c>
      <c r="GG4">
        <v>32</v>
      </c>
      <c r="GH4">
        <v>33</v>
      </c>
      <c r="GI4">
        <v>34</v>
      </c>
      <c r="GJ4">
        <v>35</v>
      </c>
      <c r="GK4">
        <v>36</v>
      </c>
      <c r="GL4">
        <v>37</v>
      </c>
      <c r="GM4">
        <v>38</v>
      </c>
      <c r="GN4">
        <v>39</v>
      </c>
      <c r="GO4">
        <v>40</v>
      </c>
      <c r="GP4">
        <v>41</v>
      </c>
      <c r="GQ4">
        <v>42</v>
      </c>
      <c r="GR4">
        <v>43</v>
      </c>
      <c r="GS4">
        <v>44</v>
      </c>
      <c r="GT4">
        <v>45</v>
      </c>
      <c r="GU4">
        <v>46</v>
      </c>
      <c r="GV4">
        <v>47</v>
      </c>
      <c r="GW4">
        <v>48</v>
      </c>
      <c r="GX4">
        <v>49</v>
      </c>
      <c r="GY4">
        <v>50</v>
      </c>
      <c r="GZ4">
        <v>51</v>
      </c>
      <c r="HA4">
        <v>52</v>
      </c>
      <c r="HK4">
        <v>10</v>
      </c>
      <c r="HL4">
        <v>11</v>
      </c>
      <c r="HM4">
        <v>12</v>
      </c>
      <c r="HN4">
        <v>13</v>
      </c>
      <c r="HO4">
        <v>14</v>
      </c>
      <c r="HP4">
        <v>15</v>
      </c>
      <c r="HQ4">
        <v>16</v>
      </c>
      <c r="HR4">
        <v>17</v>
      </c>
      <c r="HS4">
        <v>18</v>
      </c>
      <c r="HT4">
        <v>19</v>
      </c>
      <c r="HU4">
        <v>20</v>
      </c>
      <c r="HV4">
        <v>21</v>
      </c>
      <c r="HW4">
        <v>22</v>
      </c>
      <c r="HX4">
        <v>23</v>
      </c>
      <c r="HY4">
        <v>24</v>
      </c>
      <c r="HZ4">
        <v>25</v>
      </c>
      <c r="IA4">
        <v>26</v>
      </c>
      <c r="IB4">
        <v>27</v>
      </c>
      <c r="IC4">
        <v>28</v>
      </c>
    </row>
    <row r="5" spans="1:383" x14ac:dyDescent="0.25">
      <c r="A5" t="s">
        <v>28</v>
      </c>
      <c r="B5" s="18">
        <v>40546</v>
      </c>
      <c r="C5" s="18">
        <f t="shared" ref="C5:BN5" si="0">B5+7</f>
        <v>40553</v>
      </c>
      <c r="D5" s="18">
        <f t="shared" si="0"/>
        <v>40560</v>
      </c>
      <c r="E5" s="18">
        <f t="shared" si="0"/>
        <v>40567</v>
      </c>
      <c r="F5" s="18">
        <f t="shared" si="0"/>
        <v>40574</v>
      </c>
      <c r="G5" s="18">
        <f t="shared" si="0"/>
        <v>40581</v>
      </c>
      <c r="H5" s="18">
        <f t="shared" si="0"/>
        <v>40588</v>
      </c>
      <c r="I5" s="18">
        <f t="shared" si="0"/>
        <v>40595</v>
      </c>
      <c r="J5" s="18">
        <f t="shared" si="0"/>
        <v>40602</v>
      </c>
      <c r="K5" s="18">
        <f t="shared" si="0"/>
        <v>40609</v>
      </c>
      <c r="L5" s="18">
        <f t="shared" si="0"/>
        <v>40616</v>
      </c>
      <c r="M5" s="18">
        <f t="shared" si="0"/>
        <v>40623</v>
      </c>
      <c r="N5" s="18">
        <f t="shared" si="0"/>
        <v>40630</v>
      </c>
      <c r="O5" s="18">
        <f t="shared" si="0"/>
        <v>40637</v>
      </c>
      <c r="P5" s="18">
        <f t="shared" si="0"/>
        <v>40644</v>
      </c>
      <c r="Q5" s="18">
        <f t="shared" si="0"/>
        <v>40651</v>
      </c>
      <c r="R5" s="18">
        <f t="shared" si="0"/>
        <v>40658</v>
      </c>
      <c r="S5" s="18">
        <f t="shared" si="0"/>
        <v>40665</v>
      </c>
      <c r="T5" s="18">
        <f t="shared" si="0"/>
        <v>40672</v>
      </c>
      <c r="U5" s="18">
        <f t="shared" si="0"/>
        <v>40679</v>
      </c>
      <c r="V5" s="18">
        <f t="shared" si="0"/>
        <v>40686</v>
      </c>
      <c r="W5" s="18">
        <f t="shared" si="0"/>
        <v>40693</v>
      </c>
      <c r="X5" s="18">
        <f t="shared" si="0"/>
        <v>40700</v>
      </c>
      <c r="Y5" s="18">
        <f t="shared" si="0"/>
        <v>40707</v>
      </c>
      <c r="Z5" s="18">
        <f t="shared" si="0"/>
        <v>40714</v>
      </c>
      <c r="AA5" s="18">
        <f t="shared" si="0"/>
        <v>40721</v>
      </c>
      <c r="AB5" s="18">
        <f t="shared" si="0"/>
        <v>40728</v>
      </c>
      <c r="AC5" s="18">
        <f t="shared" si="0"/>
        <v>40735</v>
      </c>
      <c r="AD5" s="18">
        <f t="shared" si="0"/>
        <v>40742</v>
      </c>
      <c r="AE5" s="18">
        <f t="shared" si="0"/>
        <v>40749</v>
      </c>
      <c r="AF5" s="18">
        <f t="shared" si="0"/>
        <v>40756</v>
      </c>
      <c r="AG5" s="18">
        <f t="shared" si="0"/>
        <v>40763</v>
      </c>
      <c r="AH5" s="18">
        <f t="shared" si="0"/>
        <v>40770</v>
      </c>
      <c r="AI5" s="18">
        <f t="shared" si="0"/>
        <v>40777</v>
      </c>
      <c r="AJ5" s="18">
        <f t="shared" si="0"/>
        <v>40784</v>
      </c>
      <c r="AK5" s="18">
        <f t="shared" si="0"/>
        <v>40791</v>
      </c>
      <c r="AL5" s="18">
        <f t="shared" si="0"/>
        <v>40798</v>
      </c>
      <c r="AM5" s="18">
        <f t="shared" si="0"/>
        <v>40805</v>
      </c>
      <c r="AN5" s="18">
        <f t="shared" si="0"/>
        <v>40812</v>
      </c>
      <c r="AO5" s="18">
        <f t="shared" si="0"/>
        <v>40819</v>
      </c>
      <c r="AP5" s="18">
        <f t="shared" si="0"/>
        <v>40826</v>
      </c>
      <c r="AQ5" s="18">
        <f t="shared" si="0"/>
        <v>40833</v>
      </c>
      <c r="AR5" s="18">
        <f t="shared" si="0"/>
        <v>40840</v>
      </c>
      <c r="AS5" s="18">
        <f t="shared" si="0"/>
        <v>40847</v>
      </c>
      <c r="AT5" s="18">
        <f t="shared" si="0"/>
        <v>40854</v>
      </c>
      <c r="AU5" s="18">
        <f t="shared" si="0"/>
        <v>40861</v>
      </c>
      <c r="AV5" s="18">
        <f t="shared" si="0"/>
        <v>40868</v>
      </c>
      <c r="AW5" s="18">
        <f t="shared" si="0"/>
        <v>40875</v>
      </c>
      <c r="AX5" s="18">
        <f t="shared" si="0"/>
        <v>40882</v>
      </c>
      <c r="AY5" s="18">
        <f t="shared" si="0"/>
        <v>40889</v>
      </c>
      <c r="AZ5" s="18">
        <f t="shared" si="0"/>
        <v>40896</v>
      </c>
      <c r="BA5" s="18">
        <f t="shared" si="0"/>
        <v>40903</v>
      </c>
      <c r="BB5" s="18">
        <f t="shared" si="0"/>
        <v>40910</v>
      </c>
      <c r="BC5" s="18">
        <f t="shared" si="0"/>
        <v>40917</v>
      </c>
      <c r="BD5" s="18">
        <f t="shared" si="0"/>
        <v>40924</v>
      </c>
      <c r="BE5" s="18">
        <f t="shared" si="0"/>
        <v>40931</v>
      </c>
      <c r="BF5" s="18">
        <f t="shared" si="0"/>
        <v>40938</v>
      </c>
      <c r="BG5" s="18">
        <f t="shared" si="0"/>
        <v>40945</v>
      </c>
      <c r="BH5" s="18">
        <f t="shared" si="0"/>
        <v>40952</v>
      </c>
      <c r="BI5" s="18">
        <f t="shared" si="0"/>
        <v>40959</v>
      </c>
      <c r="BJ5" s="18">
        <f t="shared" si="0"/>
        <v>40966</v>
      </c>
      <c r="BK5" s="18">
        <f t="shared" si="0"/>
        <v>40973</v>
      </c>
      <c r="BL5" s="18">
        <f t="shared" si="0"/>
        <v>40980</v>
      </c>
      <c r="BM5" s="18">
        <f t="shared" si="0"/>
        <v>40987</v>
      </c>
      <c r="BN5" s="18">
        <f t="shared" si="0"/>
        <v>40994</v>
      </c>
      <c r="BO5" s="18">
        <f t="shared" ref="BO5:DZ5" si="1">BN5+7</f>
        <v>41001</v>
      </c>
      <c r="BP5" s="18">
        <f t="shared" si="1"/>
        <v>41008</v>
      </c>
      <c r="BQ5" s="18">
        <f t="shared" si="1"/>
        <v>41015</v>
      </c>
      <c r="BR5" s="18">
        <f t="shared" si="1"/>
        <v>41022</v>
      </c>
      <c r="BS5" s="18">
        <f t="shared" si="1"/>
        <v>41029</v>
      </c>
      <c r="BT5" s="18">
        <f t="shared" si="1"/>
        <v>41036</v>
      </c>
      <c r="BU5" s="18">
        <f t="shared" si="1"/>
        <v>41043</v>
      </c>
      <c r="BV5" s="18">
        <f t="shared" si="1"/>
        <v>41050</v>
      </c>
      <c r="BW5" s="18">
        <f t="shared" si="1"/>
        <v>41057</v>
      </c>
      <c r="BX5" s="18">
        <f t="shared" si="1"/>
        <v>41064</v>
      </c>
      <c r="BY5" s="18">
        <f t="shared" si="1"/>
        <v>41071</v>
      </c>
      <c r="BZ5" s="18">
        <f t="shared" si="1"/>
        <v>41078</v>
      </c>
      <c r="CA5" s="18">
        <f t="shared" si="1"/>
        <v>41085</v>
      </c>
      <c r="CB5" s="18">
        <f t="shared" si="1"/>
        <v>41092</v>
      </c>
      <c r="CC5" s="18">
        <f t="shared" si="1"/>
        <v>41099</v>
      </c>
      <c r="CD5" s="18">
        <f t="shared" si="1"/>
        <v>41106</v>
      </c>
      <c r="CE5" s="18">
        <f t="shared" si="1"/>
        <v>41113</v>
      </c>
      <c r="CF5" s="18">
        <f t="shared" si="1"/>
        <v>41120</v>
      </c>
      <c r="CG5" s="18">
        <f t="shared" si="1"/>
        <v>41127</v>
      </c>
      <c r="CH5" s="18">
        <f t="shared" si="1"/>
        <v>41134</v>
      </c>
      <c r="CI5" s="18">
        <f t="shared" si="1"/>
        <v>41141</v>
      </c>
      <c r="CJ5" s="18">
        <f t="shared" si="1"/>
        <v>41148</v>
      </c>
      <c r="CK5" s="18">
        <f t="shared" si="1"/>
        <v>41155</v>
      </c>
      <c r="CL5" s="18">
        <f t="shared" si="1"/>
        <v>41162</v>
      </c>
      <c r="CM5" s="18">
        <f t="shared" si="1"/>
        <v>41169</v>
      </c>
      <c r="CN5" s="18">
        <f t="shared" si="1"/>
        <v>41176</v>
      </c>
      <c r="CO5" s="18">
        <f t="shared" si="1"/>
        <v>41183</v>
      </c>
      <c r="CP5" s="18">
        <f t="shared" si="1"/>
        <v>41190</v>
      </c>
      <c r="CQ5" s="18">
        <f t="shared" si="1"/>
        <v>41197</v>
      </c>
      <c r="CR5" s="18">
        <f t="shared" si="1"/>
        <v>41204</v>
      </c>
      <c r="CS5" s="18">
        <f t="shared" si="1"/>
        <v>41211</v>
      </c>
      <c r="CT5" s="18">
        <f t="shared" si="1"/>
        <v>41218</v>
      </c>
      <c r="CU5" s="18">
        <f t="shared" si="1"/>
        <v>41225</v>
      </c>
      <c r="CV5" s="18">
        <f t="shared" si="1"/>
        <v>41232</v>
      </c>
      <c r="CW5" s="18">
        <f t="shared" si="1"/>
        <v>41239</v>
      </c>
      <c r="CX5" s="18">
        <f t="shared" si="1"/>
        <v>41246</v>
      </c>
      <c r="CY5" s="18">
        <f t="shared" si="1"/>
        <v>41253</v>
      </c>
      <c r="CZ5" s="18">
        <f t="shared" si="1"/>
        <v>41260</v>
      </c>
      <c r="DA5" s="18">
        <f t="shared" si="1"/>
        <v>41267</v>
      </c>
      <c r="DB5" s="18">
        <f t="shared" si="1"/>
        <v>41274</v>
      </c>
      <c r="DC5" s="18">
        <f t="shared" si="1"/>
        <v>41281</v>
      </c>
      <c r="DD5" s="18">
        <f t="shared" si="1"/>
        <v>41288</v>
      </c>
      <c r="DE5" s="18">
        <f t="shared" si="1"/>
        <v>41295</v>
      </c>
      <c r="DF5" s="18">
        <f t="shared" si="1"/>
        <v>41302</v>
      </c>
      <c r="DG5" s="18">
        <f t="shared" si="1"/>
        <v>41309</v>
      </c>
      <c r="DH5" s="18">
        <f t="shared" si="1"/>
        <v>41316</v>
      </c>
      <c r="DI5" s="18">
        <f t="shared" si="1"/>
        <v>41323</v>
      </c>
      <c r="DJ5" s="18">
        <f t="shared" si="1"/>
        <v>41330</v>
      </c>
      <c r="DK5" s="18">
        <f t="shared" si="1"/>
        <v>41337</v>
      </c>
      <c r="DL5" s="18">
        <f t="shared" si="1"/>
        <v>41344</v>
      </c>
      <c r="DM5" s="18">
        <f t="shared" si="1"/>
        <v>41351</v>
      </c>
      <c r="DN5" s="18">
        <f t="shared" si="1"/>
        <v>41358</v>
      </c>
      <c r="DO5" s="18">
        <f t="shared" si="1"/>
        <v>41365</v>
      </c>
      <c r="DP5" s="18">
        <f t="shared" si="1"/>
        <v>41372</v>
      </c>
      <c r="DQ5" s="18">
        <f t="shared" si="1"/>
        <v>41379</v>
      </c>
      <c r="DR5" s="18">
        <f t="shared" si="1"/>
        <v>41386</v>
      </c>
      <c r="DS5" s="18">
        <f t="shared" si="1"/>
        <v>41393</v>
      </c>
      <c r="DT5" s="18">
        <f t="shared" si="1"/>
        <v>41400</v>
      </c>
      <c r="DU5" s="18">
        <f t="shared" si="1"/>
        <v>41407</v>
      </c>
      <c r="DV5" s="18">
        <f t="shared" si="1"/>
        <v>41414</v>
      </c>
      <c r="DW5" s="18">
        <f t="shared" si="1"/>
        <v>41421</v>
      </c>
      <c r="DX5" s="18">
        <f t="shared" si="1"/>
        <v>41428</v>
      </c>
      <c r="DY5" s="18">
        <f t="shared" si="1"/>
        <v>41435</v>
      </c>
      <c r="DZ5" s="18">
        <f t="shared" si="1"/>
        <v>41442</v>
      </c>
      <c r="EA5" s="18">
        <f t="shared" ref="EA5:GL5" si="2">DZ5+7</f>
        <v>41449</v>
      </c>
      <c r="EB5" s="18">
        <f t="shared" si="2"/>
        <v>41456</v>
      </c>
      <c r="EC5" s="18">
        <f t="shared" si="2"/>
        <v>41463</v>
      </c>
      <c r="ED5" s="18">
        <f t="shared" si="2"/>
        <v>41470</v>
      </c>
      <c r="EE5" s="18">
        <f t="shared" si="2"/>
        <v>41477</v>
      </c>
      <c r="EF5" s="18">
        <f t="shared" si="2"/>
        <v>41484</v>
      </c>
      <c r="EG5" s="18">
        <f t="shared" si="2"/>
        <v>41491</v>
      </c>
      <c r="EH5" s="18">
        <f t="shared" si="2"/>
        <v>41498</v>
      </c>
      <c r="EI5" s="18">
        <f t="shared" si="2"/>
        <v>41505</v>
      </c>
      <c r="EJ5" s="18">
        <f t="shared" si="2"/>
        <v>41512</v>
      </c>
      <c r="EK5" s="18">
        <f t="shared" si="2"/>
        <v>41519</v>
      </c>
      <c r="EL5" s="18">
        <f t="shared" si="2"/>
        <v>41526</v>
      </c>
      <c r="EM5" s="18">
        <f t="shared" si="2"/>
        <v>41533</v>
      </c>
      <c r="EN5" s="18">
        <f t="shared" si="2"/>
        <v>41540</v>
      </c>
      <c r="EO5" s="18">
        <f t="shared" si="2"/>
        <v>41547</v>
      </c>
      <c r="EP5" s="18">
        <f t="shared" si="2"/>
        <v>41554</v>
      </c>
      <c r="EQ5" s="18">
        <f t="shared" si="2"/>
        <v>41561</v>
      </c>
      <c r="ER5" s="18">
        <f t="shared" si="2"/>
        <v>41568</v>
      </c>
      <c r="ES5" s="18">
        <f t="shared" si="2"/>
        <v>41575</v>
      </c>
      <c r="ET5" s="18">
        <f t="shared" si="2"/>
        <v>41582</v>
      </c>
      <c r="EU5" s="18">
        <f t="shared" si="2"/>
        <v>41589</v>
      </c>
      <c r="EV5" s="18">
        <f t="shared" si="2"/>
        <v>41596</v>
      </c>
      <c r="EW5" s="18">
        <f t="shared" si="2"/>
        <v>41603</v>
      </c>
      <c r="EX5" s="18">
        <f t="shared" si="2"/>
        <v>41610</v>
      </c>
      <c r="EY5" s="18">
        <f t="shared" si="2"/>
        <v>41617</v>
      </c>
      <c r="EZ5" s="18">
        <f t="shared" si="2"/>
        <v>41624</v>
      </c>
      <c r="FA5" s="18">
        <f t="shared" si="2"/>
        <v>41631</v>
      </c>
      <c r="FB5" s="18">
        <f t="shared" si="2"/>
        <v>41638</v>
      </c>
      <c r="FC5" s="18">
        <f t="shared" si="2"/>
        <v>41645</v>
      </c>
      <c r="FD5" s="18">
        <f t="shared" si="2"/>
        <v>41652</v>
      </c>
      <c r="FE5" s="18">
        <f t="shared" si="2"/>
        <v>41659</v>
      </c>
      <c r="FF5" s="18">
        <f t="shared" si="2"/>
        <v>41666</v>
      </c>
      <c r="FG5" s="18">
        <f t="shared" si="2"/>
        <v>41673</v>
      </c>
      <c r="FH5" s="18">
        <f t="shared" si="2"/>
        <v>41680</v>
      </c>
      <c r="FI5" s="18">
        <f t="shared" si="2"/>
        <v>41687</v>
      </c>
      <c r="FJ5" s="18">
        <f t="shared" si="2"/>
        <v>41694</v>
      </c>
      <c r="FK5" s="18">
        <f t="shared" si="2"/>
        <v>41701</v>
      </c>
      <c r="FL5" s="18">
        <f t="shared" si="2"/>
        <v>41708</v>
      </c>
      <c r="FM5" s="18">
        <f t="shared" si="2"/>
        <v>41715</v>
      </c>
      <c r="FN5" s="18">
        <f t="shared" si="2"/>
        <v>41722</v>
      </c>
      <c r="FO5" s="18">
        <f t="shared" si="2"/>
        <v>41729</v>
      </c>
      <c r="FP5" s="18">
        <f t="shared" si="2"/>
        <v>41736</v>
      </c>
      <c r="FQ5" s="18">
        <f t="shared" si="2"/>
        <v>41743</v>
      </c>
      <c r="FR5" s="18">
        <f t="shared" si="2"/>
        <v>41750</v>
      </c>
      <c r="FS5" s="18">
        <f t="shared" si="2"/>
        <v>41757</v>
      </c>
      <c r="FT5" s="18">
        <f t="shared" si="2"/>
        <v>41764</v>
      </c>
      <c r="FU5" s="18">
        <f t="shared" si="2"/>
        <v>41771</v>
      </c>
      <c r="FV5" s="18">
        <f t="shared" si="2"/>
        <v>41778</v>
      </c>
      <c r="FW5" s="18">
        <f t="shared" si="2"/>
        <v>41785</v>
      </c>
      <c r="FX5" s="18">
        <f t="shared" si="2"/>
        <v>41792</v>
      </c>
      <c r="FY5" s="18">
        <f t="shared" si="2"/>
        <v>41799</v>
      </c>
      <c r="FZ5" s="18">
        <f t="shared" si="2"/>
        <v>41806</v>
      </c>
      <c r="GA5" s="18">
        <f t="shared" si="2"/>
        <v>41813</v>
      </c>
      <c r="GB5" s="18">
        <f t="shared" si="2"/>
        <v>41820</v>
      </c>
      <c r="GC5" s="18">
        <f t="shared" si="2"/>
        <v>41827</v>
      </c>
      <c r="GD5" s="18">
        <f t="shared" si="2"/>
        <v>41834</v>
      </c>
      <c r="GE5" s="18">
        <f t="shared" si="2"/>
        <v>41841</v>
      </c>
      <c r="GF5" s="18">
        <f t="shared" si="2"/>
        <v>41848</v>
      </c>
      <c r="GG5" s="18">
        <f t="shared" si="2"/>
        <v>41855</v>
      </c>
      <c r="GH5" s="18">
        <f t="shared" si="2"/>
        <v>41862</v>
      </c>
      <c r="GI5" s="18">
        <f t="shared" si="2"/>
        <v>41869</v>
      </c>
      <c r="GJ5" s="18">
        <f t="shared" si="2"/>
        <v>41876</v>
      </c>
      <c r="GK5" s="18">
        <f t="shared" si="2"/>
        <v>41883</v>
      </c>
      <c r="GL5" s="18">
        <f t="shared" si="2"/>
        <v>41890</v>
      </c>
      <c r="GM5" s="18">
        <f t="shared" ref="GM5:IX5" si="3">GL5+7</f>
        <v>41897</v>
      </c>
      <c r="GN5" s="18">
        <f t="shared" si="3"/>
        <v>41904</v>
      </c>
      <c r="GO5" s="18">
        <f t="shared" si="3"/>
        <v>41911</v>
      </c>
      <c r="GP5" s="18">
        <f t="shared" si="3"/>
        <v>41918</v>
      </c>
      <c r="GQ5" s="18">
        <f t="shared" si="3"/>
        <v>41925</v>
      </c>
      <c r="GR5" s="18">
        <f t="shared" si="3"/>
        <v>41932</v>
      </c>
      <c r="GS5" s="18">
        <f t="shared" si="3"/>
        <v>41939</v>
      </c>
      <c r="GT5" s="18">
        <f t="shared" si="3"/>
        <v>41946</v>
      </c>
      <c r="GU5" s="18">
        <f t="shared" si="3"/>
        <v>41953</v>
      </c>
      <c r="GV5" s="18">
        <f t="shared" si="3"/>
        <v>41960</v>
      </c>
      <c r="GW5" s="18">
        <f t="shared" si="3"/>
        <v>41967</v>
      </c>
      <c r="GX5" s="18">
        <f t="shared" si="3"/>
        <v>41974</v>
      </c>
      <c r="GY5" s="18">
        <f t="shared" si="3"/>
        <v>41981</v>
      </c>
      <c r="GZ5" s="18">
        <f t="shared" si="3"/>
        <v>41988</v>
      </c>
      <c r="HA5" s="18">
        <f t="shared" si="3"/>
        <v>41995</v>
      </c>
      <c r="HB5" s="18">
        <f t="shared" si="3"/>
        <v>42002</v>
      </c>
      <c r="HC5" s="18">
        <f t="shared" si="3"/>
        <v>42009</v>
      </c>
      <c r="HD5" s="18">
        <f t="shared" si="3"/>
        <v>42016</v>
      </c>
      <c r="HE5" s="18">
        <f t="shared" si="3"/>
        <v>42023</v>
      </c>
      <c r="HF5" s="18">
        <f t="shared" si="3"/>
        <v>42030</v>
      </c>
      <c r="HG5" s="18">
        <f t="shared" si="3"/>
        <v>42037</v>
      </c>
      <c r="HH5" s="18">
        <f t="shared" si="3"/>
        <v>42044</v>
      </c>
      <c r="HI5" s="18">
        <f t="shared" si="3"/>
        <v>42051</v>
      </c>
      <c r="HJ5" s="18">
        <f t="shared" si="3"/>
        <v>42058</v>
      </c>
      <c r="HK5" s="18">
        <f t="shared" si="3"/>
        <v>42065</v>
      </c>
      <c r="HL5" s="18">
        <f t="shared" si="3"/>
        <v>42072</v>
      </c>
      <c r="HM5" s="18">
        <f t="shared" si="3"/>
        <v>42079</v>
      </c>
      <c r="HN5" s="18">
        <f t="shared" si="3"/>
        <v>42086</v>
      </c>
      <c r="HO5" s="18">
        <f t="shared" si="3"/>
        <v>42093</v>
      </c>
      <c r="HP5" s="18">
        <f t="shared" si="3"/>
        <v>42100</v>
      </c>
      <c r="HQ5" s="18">
        <f t="shared" si="3"/>
        <v>42107</v>
      </c>
      <c r="HR5" s="18">
        <f t="shared" si="3"/>
        <v>42114</v>
      </c>
      <c r="HS5" s="18">
        <f t="shared" si="3"/>
        <v>42121</v>
      </c>
      <c r="HT5" s="18">
        <f t="shared" si="3"/>
        <v>42128</v>
      </c>
      <c r="HU5" s="18">
        <f t="shared" si="3"/>
        <v>42135</v>
      </c>
      <c r="HV5" s="18">
        <f t="shared" si="3"/>
        <v>42142</v>
      </c>
      <c r="HW5" s="18">
        <f t="shared" si="3"/>
        <v>42149</v>
      </c>
      <c r="HX5" s="18">
        <f t="shared" si="3"/>
        <v>42156</v>
      </c>
      <c r="HY5" s="18">
        <f t="shared" si="3"/>
        <v>42163</v>
      </c>
      <c r="HZ5" s="18">
        <f t="shared" si="3"/>
        <v>42170</v>
      </c>
      <c r="IA5" s="18">
        <f t="shared" si="3"/>
        <v>42177</v>
      </c>
      <c r="IB5" s="18">
        <f t="shared" si="3"/>
        <v>42184</v>
      </c>
      <c r="IC5" s="18">
        <f t="shared" si="3"/>
        <v>42191</v>
      </c>
      <c r="ID5" s="18">
        <f t="shared" si="3"/>
        <v>42198</v>
      </c>
      <c r="IE5" s="18">
        <f t="shared" si="3"/>
        <v>42205</v>
      </c>
      <c r="IF5" s="18">
        <f t="shared" si="3"/>
        <v>42212</v>
      </c>
      <c r="IG5" s="18">
        <f t="shared" si="3"/>
        <v>42219</v>
      </c>
      <c r="IH5" s="18">
        <f t="shared" si="3"/>
        <v>42226</v>
      </c>
      <c r="II5" s="18">
        <f t="shared" si="3"/>
        <v>42233</v>
      </c>
      <c r="IJ5" s="18">
        <f t="shared" si="3"/>
        <v>42240</v>
      </c>
      <c r="IK5" s="18">
        <f t="shared" si="3"/>
        <v>42247</v>
      </c>
      <c r="IL5" s="18">
        <f t="shared" si="3"/>
        <v>42254</v>
      </c>
      <c r="IM5" s="18">
        <f t="shared" si="3"/>
        <v>42261</v>
      </c>
      <c r="IN5" s="18">
        <f t="shared" si="3"/>
        <v>42268</v>
      </c>
      <c r="IO5" s="18">
        <f t="shared" si="3"/>
        <v>42275</v>
      </c>
      <c r="IP5" s="18">
        <f t="shared" si="3"/>
        <v>42282</v>
      </c>
      <c r="IQ5" s="18">
        <f t="shared" si="3"/>
        <v>42289</v>
      </c>
      <c r="IR5" s="18">
        <f t="shared" si="3"/>
        <v>42296</v>
      </c>
      <c r="IS5" s="18">
        <f t="shared" si="3"/>
        <v>42303</v>
      </c>
      <c r="IT5" s="18">
        <f t="shared" si="3"/>
        <v>42310</v>
      </c>
      <c r="IU5" s="18">
        <f t="shared" si="3"/>
        <v>42317</v>
      </c>
      <c r="IV5" s="18">
        <f t="shared" si="3"/>
        <v>42324</v>
      </c>
      <c r="IW5" s="18">
        <f t="shared" si="3"/>
        <v>42331</v>
      </c>
      <c r="IX5" s="18">
        <f t="shared" si="3"/>
        <v>42338</v>
      </c>
      <c r="IY5" s="18">
        <f t="shared" ref="IY5:KE5" si="4">IX5+7</f>
        <v>42345</v>
      </c>
      <c r="IZ5" s="18">
        <f t="shared" si="4"/>
        <v>42352</v>
      </c>
      <c r="JA5" s="18">
        <f t="shared" si="4"/>
        <v>42359</v>
      </c>
      <c r="JB5" s="18">
        <f t="shared" si="4"/>
        <v>42366</v>
      </c>
      <c r="JC5" s="18">
        <f t="shared" si="4"/>
        <v>42373</v>
      </c>
      <c r="JD5" s="18">
        <f t="shared" si="4"/>
        <v>42380</v>
      </c>
      <c r="JE5" s="18">
        <f t="shared" si="4"/>
        <v>42387</v>
      </c>
      <c r="JF5" s="18">
        <f t="shared" si="4"/>
        <v>42394</v>
      </c>
      <c r="JG5" s="18">
        <f t="shared" si="4"/>
        <v>42401</v>
      </c>
      <c r="JH5" s="18">
        <f t="shared" si="4"/>
        <v>42408</v>
      </c>
      <c r="JI5" s="18">
        <f t="shared" si="4"/>
        <v>42415</v>
      </c>
      <c r="JJ5" s="18">
        <f t="shared" si="4"/>
        <v>42422</v>
      </c>
      <c r="JK5" s="18">
        <f t="shared" si="4"/>
        <v>42429</v>
      </c>
      <c r="JL5" s="18">
        <f t="shared" si="4"/>
        <v>42436</v>
      </c>
      <c r="JM5" s="18">
        <f t="shared" si="4"/>
        <v>42443</v>
      </c>
      <c r="JN5" s="18">
        <f t="shared" si="4"/>
        <v>42450</v>
      </c>
      <c r="JO5" s="18">
        <f t="shared" si="4"/>
        <v>42457</v>
      </c>
      <c r="JP5" s="18">
        <f t="shared" si="4"/>
        <v>42464</v>
      </c>
      <c r="JQ5" s="18">
        <f t="shared" si="4"/>
        <v>42471</v>
      </c>
      <c r="JR5" s="18">
        <f t="shared" si="4"/>
        <v>42478</v>
      </c>
      <c r="JS5" s="18">
        <f t="shared" si="4"/>
        <v>42485</v>
      </c>
      <c r="JT5" s="18">
        <f t="shared" si="4"/>
        <v>42492</v>
      </c>
      <c r="JU5" s="18">
        <f t="shared" si="4"/>
        <v>42499</v>
      </c>
      <c r="JV5" s="18">
        <f t="shared" si="4"/>
        <v>42506</v>
      </c>
      <c r="JW5" s="18">
        <f t="shared" si="4"/>
        <v>42513</v>
      </c>
      <c r="JX5" s="18">
        <f t="shared" si="4"/>
        <v>42520</v>
      </c>
      <c r="JY5" s="18">
        <f t="shared" si="4"/>
        <v>42527</v>
      </c>
      <c r="JZ5" s="18">
        <f t="shared" si="4"/>
        <v>42534</v>
      </c>
      <c r="KA5" s="18">
        <f t="shared" si="4"/>
        <v>42541</v>
      </c>
      <c r="KB5" s="18">
        <f t="shared" si="4"/>
        <v>42548</v>
      </c>
      <c r="KC5" s="18">
        <f t="shared" si="4"/>
        <v>42555</v>
      </c>
      <c r="KD5" s="18">
        <f t="shared" si="4"/>
        <v>42562</v>
      </c>
      <c r="KE5" s="18">
        <f t="shared" si="4"/>
        <v>42569</v>
      </c>
      <c r="KF5" s="18">
        <f t="shared" ref="KF5" si="5">KE5+7</f>
        <v>42576</v>
      </c>
      <c r="KG5" s="18">
        <f t="shared" ref="KG5" si="6">KF5+7</f>
        <v>42583</v>
      </c>
      <c r="KH5" s="18">
        <f t="shared" ref="KH5" si="7">KG5+7</f>
        <v>42590</v>
      </c>
      <c r="KI5" s="18">
        <f t="shared" ref="KI5" si="8">KH5+7</f>
        <v>42597</v>
      </c>
      <c r="KJ5" s="18">
        <f t="shared" ref="KJ5" si="9">KI5+7</f>
        <v>42604</v>
      </c>
      <c r="KK5" s="18">
        <f t="shared" ref="KK5" si="10">KJ5+7</f>
        <v>42611</v>
      </c>
      <c r="KL5" s="18">
        <f t="shared" ref="KL5" si="11">KK5+7</f>
        <v>42618</v>
      </c>
      <c r="KM5" s="18">
        <f t="shared" ref="KM5" si="12">KL5+7</f>
        <v>42625</v>
      </c>
      <c r="KN5" s="18">
        <f t="shared" ref="KN5" si="13">KM5+7</f>
        <v>42632</v>
      </c>
      <c r="KO5" s="18">
        <f t="shared" ref="KO5" si="14">KN5+7</f>
        <v>42639</v>
      </c>
      <c r="KP5" s="18">
        <f t="shared" ref="KP5" si="15">KO5+7</f>
        <v>42646</v>
      </c>
      <c r="KQ5" s="18">
        <f t="shared" ref="KQ5" si="16">KP5+7</f>
        <v>42653</v>
      </c>
      <c r="KR5" s="18">
        <f t="shared" ref="KR5" si="17">KQ5+7</f>
        <v>42660</v>
      </c>
      <c r="KS5" s="18">
        <f t="shared" ref="KS5" si="18">KR5+7</f>
        <v>42667</v>
      </c>
      <c r="KT5" s="18">
        <f t="shared" ref="KT5" si="19">KS5+7</f>
        <v>42674</v>
      </c>
      <c r="KU5" s="18">
        <f t="shared" ref="KU5" si="20">KT5+7</f>
        <v>42681</v>
      </c>
      <c r="KV5" s="18">
        <f t="shared" ref="KV5" si="21">KU5+7</f>
        <v>42688</v>
      </c>
      <c r="KW5" s="18">
        <f t="shared" ref="KW5" si="22">KV5+7</f>
        <v>42695</v>
      </c>
      <c r="KX5" s="18">
        <f t="shared" ref="KX5" si="23">KW5+7</f>
        <v>42702</v>
      </c>
      <c r="KY5" s="18">
        <f t="shared" ref="KY5" si="24">KX5+7</f>
        <v>42709</v>
      </c>
      <c r="KZ5" s="18">
        <f t="shared" ref="KZ5" si="25">KY5+7</f>
        <v>42716</v>
      </c>
      <c r="LA5" s="18">
        <f t="shared" ref="LA5" si="26">KZ5+7</f>
        <v>42723</v>
      </c>
      <c r="LB5" s="18">
        <f t="shared" ref="LB5" si="27">LA5+7</f>
        <v>42730</v>
      </c>
      <c r="LC5" s="18">
        <f t="shared" ref="LC5" si="28">LB5+7</f>
        <v>42737</v>
      </c>
      <c r="LD5" s="18">
        <f t="shared" ref="LD5" si="29">LC5+7</f>
        <v>42744</v>
      </c>
      <c r="LE5" s="18">
        <f t="shared" ref="LE5" si="30">LD5+7</f>
        <v>42751</v>
      </c>
      <c r="LF5" s="18">
        <f t="shared" ref="LF5" si="31">LE5+7</f>
        <v>42758</v>
      </c>
      <c r="LG5" s="18">
        <f t="shared" ref="LG5" si="32">LF5+7</f>
        <v>42765</v>
      </c>
      <c r="LH5" s="18">
        <f t="shared" ref="LH5" si="33">LG5+7</f>
        <v>42772</v>
      </c>
      <c r="LI5" s="18">
        <f t="shared" ref="LI5" si="34">LH5+7</f>
        <v>42779</v>
      </c>
      <c r="LJ5" s="18">
        <f t="shared" ref="LJ5" si="35">LI5+7</f>
        <v>42786</v>
      </c>
      <c r="LK5" s="18">
        <f t="shared" ref="LK5" si="36">LJ5+7</f>
        <v>42793</v>
      </c>
      <c r="LL5" s="18">
        <f t="shared" ref="LL5" si="37">LK5+7</f>
        <v>42800</v>
      </c>
      <c r="LM5" s="18">
        <f t="shared" ref="LM5" si="38">LL5+7</f>
        <v>42807</v>
      </c>
      <c r="LN5" s="18">
        <f t="shared" ref="LN5" si="39">LM5+7</f>
        <v>42814</v>
      </c>
      <c r="LO5" s="18">
        <f t="shared" ref="LO5" si="40">LN5+7</f>
        <v>42821</v>
      </c>
      <c r="LP5" s="18">
        <f t="shared" ref="LP5" si="41">LO5+7</f>
        <v>42828</v>
      </c>
      <c r="LQ5" s="18">
        <f t="shared" ref="LQ5" si="42">LP5+7</f>
        <v>42835</v>
      </c>
      <c r="LR5" s="18">
        <f t="shared" ref="LR5" si="43">LQ5+7</f>
        <v>42842</v>
      </c>
      <c r="LS5" s="18">
        <f t="shared" ref="LS5" si="44">LR5+7</f>
        <v>42849</v>
      </c>
      <c r="LT5" s="18">
        <f t="shared" ref="LT5" si="45">LS5+7</f>
        <v>42856</v>
      </c>
      <c r="LU5" s="18">
        <f t="shared" ref="LU5" si="46">LT5+7</f>
        <v>42863</v>
      </c>
      <c r="LV5" s="18">
        <f t="shared" ref="LV5" si="47">LU5+7</f>
        <v>42870</v>
      </c>
      <c r="LW5" s="18">
        <f t="shared" ref="LW5" si="48">LV5+7</f>
        <v>42877</v>
      </c>
      <c r="LX5" s="18">
        <f t="shared" ref="LX5" si="49">LW5+7</f>
        <v>42884</v>
      </c>
      <c r="LY5" s="18">
        <f t="shared" ref="LY5" si="50">LX5+7</f>
        <v>42891</v>
      </c>
      <c r="LZ5" s="18">
        <f t="shared" ref="LZ5" si="51">LY5+7</f>
        <v>42898</v>
      </c>
      <c r="MA5" s="18">
        <f t="shared" ref="MA5" si="52">LZ5+7</f>
        <v>42905</v>
      </c>
      <c r="MB5" s="18">
        <f t="shared" ref="MB5" si="53">MA5+7</f>
        <v>42912</v>
      </c>
      <c r="MC5" s="18">
        <f t="shared" ref="MC5" si="54">MB5+7</f>
        <v>42919</v>
      </c>
      <c r="MD5" s="18">
        <f t="shared" ref="MD5" si="55">MC5+7</f>
        <v>42926</v>
      </c>
      <c r="ME5" s="18">
        <f t="shared" ref="ME5" si="56">MD5+7</f>
        <v>42933</v>
      </c>
      <c r="MF5" s="18">
        <f t="shared" ref="MF5" si="57">ME5+7</f>
        <v>42940</v>
      </c>
      <c r="MG5" s="18">
        <f t="shared" ref="MG5" si="58">MF5+7</f>
        <v>42947</v>
      </c>
      <c r="MH5" s="18">
        <f t="shared" ref="MH5" si="59">MG5+7</f>
        <v>42954</v>
      </c>
      <c r="MI5" s="18">
        <f t="shared" ref="MI5" si="60">MH5+7</f>
        <v>42961</v>
      </c>
      <c r="MJ5" s="18">
        <f t="shared" ref="MJ5" si="61">MI5+7</f>
        <v>42968</v>
      </c>
      <c r="MK5" s="18">
        <f t="shared" ref="MK5" si="62">MJ5+7</f>
        <v>42975</v>
      </c>
      <c r="ML5" s="18">
        <f t="shared" ref="ML5" si="63">MK5+7</f>
        <v>42982</v>
      </c>
      <c r="MM5" s="18">
        <f t="shared" ref="MM5" si="64">ML5+7</f>
        <v>42989</v>
      </c>
      <c r="MN5" s="18">
        <f t="shared" ref="MN5" si="65">MM5+7</f>
        <v>42996</v>
      </c>
      <c r="MO5" s="18">
        <f t="shared" ref="MO5" si="66">MN5+7</f>
        <v>43003</v>
      </c>
      <c r="MP5" s="18">
        <f t="shared" ref="MP5" si="67">MO5+7</f>
        <v>43010</v>
      </c>
      <c r="MQ5" s="18">
        <f t="shared" ref="MQ5" si="68">MP5+7</f>
        <v>43017</v>
      </c>
      <c r="MR5" s="18">
        <f t="shared" ref="MR5" si="69">MQ5+7</f>
        <v>43024</v>
      </c>
      <c r="MS5" s="18">
        <f t="shared" ref="MS5" si="70">MR5+7</f>
        <v>43031</v>
      </c>
      <c r="MT5" s="18">
        <f t="shared" ref="MT5" si="71">MS5+7</f>
        <v>43038</v>
      </c>
      <c r="MU5" s="18">
        <f t="shared" ref="MU5" si="72">MT5+7</f>
        <v>43045</v>
      </c>
      <c r="MV5" s="18">
        <f t="shared" ref="MV5" si="73">MU5+7</f>
        <v>43052</v>
      </c>
      <c r="MW5" s="18">
        <f t="shared" ref="MW5" si="74">MV5+7</f>
        <v>43059</v>
      </c>
      <c r="MX5" s="18">
        <f t="shared" ref="MX5" si="75">MW5+7</f>
        <v>43066</v>
      </c>
      <c r="MY5" s="18">
        <f t="shared" ref="MY5" si="76">MX5+7</f>
        <v>43073</v>
      </c>
      <c r="MZ5" s="18">
        <f t="shared" ref="MZ5" si="77">MY5+7</f>
        <v>43080</v>
      </c>
      <c r="NA5" s="18">
        <f t="shared" ref="NA5" si="78">MZ5+7</f>
        <v>43087</v>
      </c>
      <c r="NB5" s="18">
        <f t="shared" ref="NB5" si="79">NA5+7</f>
        <v>43094</v>
      </c>
      <c r="NC5" s="18">
        <f t="shared" ref="NC5" si="80">NB5+7</f>
        <v>43101</v>
      </c>
      <c r="ND5" s="18">
        <f t="shared" ref="ND5" si="81">NC5+7</f>
        <v>43108</v>
      </c>
      <c r="NE5" s="18">
        <f t="shared" ref="NE5" si="82">ND5+7</f>
        <v>43115</v>
      </c>
      <c r="NF5" s="18">
        <f t="shared" ref="NF5" si="83">NE5+7</f>
        <v>43122</v>
      </c>
      <c r="NG5" s="18">
        <f t="shared" ref="NG5" si="84">NF5+7</f>
        <v>43129</v>
      </c>
      <c r="NH5" s="18">
        <f t="shared" ref="NH5" si="85">NG5+7</f>
        <v>43136</v>
      </c>
      <c r="NI5" s="18">
        <f t="shared" ref="NI5" si="86">NH5+7</f>
        <v>43143</v>
      </c>
      <c r="NJ5" s="18">
        <f t="shared" ref="NJ5" si="87">NI5+7</f>
        <v>43150</v>
      </c>
      <c r="NK5" s="18">
        <f t="shared" ref="NK5" si="88">NJ5+7</f>
        <v>43157</v>
      </c>
      <c r="NL5" s="18">
        <f t="shared" ref="NL5" si="89">NK5+7</f>
        <v>43164</v>
      </c>
      <c r="NM5" s="18">
        <f t="shared" ref="NM5" si="90">NL5+7</f>
        <v>43171</v>
      </c>
      <c r="NN5" s="18">
        <f t="shared" ref="NN5" si="91">NM5+7</f>
        <v>43178</v>
      </c>
      <c r="NO5" s="18">
        <f t="shared" ref="NO5" si="92">NN5+7</f>
        <v>43185</v>
      </c>
      <c r="NP5" s="18">
        <f t="shared" ref="NP5" si="93">NO5+7</f>
        <v>43192</v>
      </c>
      <c r="NQ5" s="18">
        <f t="shared" ref="NQ5" si="94">NP5+7</f>
        <v>43199</v>
      </c>
      <c r="NR5" s="18">
        <f t="shared" ref="NR5" si="95">NQ5+7</f>
        <v>43206</v>
      </c>
      <c r="NS5" s="18">
        <f t="shared" ref="NS5" si="96">NR5+7</f>
        <v>43213</v>
      </c>
    </row>
    <row r="6" spans="1:383" x14ac:dyDescent="0.25">
      <c r="A6" t="s">
        <v>27</v>
      </c>
      <c r="B6" s="18">
        <f t="shared" ref="B6:BM6" si="97">B5+6</f>
        <v>40552</v>
      </c>
      <c r="C6" s="18">
        <f t="shared" si="97"/>
        <v>40559</v>
      </c>
      <c r="D6" s="18">
        <f t="shared" si="97"/>
        <v>40566</v>
      </c>
      <c r="E6" s="18">
        <f t="shared" si="97"/>
        <v>40573</v>
      </c>
      <c r="F6" s="18">
        <f t="shared" si="97"/>
        <v>40580</v>
      </c>
      <c r="G6" s="18">
        <f t="shared" si="97"/>
        <v>40587</v>
      </c>
      <c r="H6" s="18">
        <f t="shared" si="97"/>
        <v>40594</v>
      </c>
      <c r="I6" s="18">
        <f t="shared" si="97"/>
        <v>40601</v>
      </c>
      <c r="J6" s="18">
        <f t="shared" si="97"/>
        <v>40608</v>
      </c>
      <c r="K6" s="18">
        <f t="shared" si="97"/>
        <v>40615</v>
      </c>
      <c r="L6" s="18">
        <f t="shared" si="97"/>
        <v>40622</v>
      </c>
      <c r="M6" s="18">
        <f t="shared" si="97"/>
        <v>40629</v>
      </c>
      <c r="N6" s="18">
        <f t="shared" si="97"/>
        <v>40636</v>
      </c>
      <c r="O6" s="18">
        <f t="shared" si="97"/>
        <v>40643</v>
      </c>
      <c r="P6" s="18">
        <f t="shared" si="97"/>
        <v>40650</v>
      </c>
      <c r="Q6" s="18">
        <f t="shared" si="97"/>
        <v>40657</v>
      </c>
      <c r="R6" s="18">
        <f t="shared" si="97"/>
        <v>40664</v>
      </c>
      <c r="S6" s="18">
        <f t="shared" si="97"/>
        <v>40671</v>
      </c>
      <c r="T6" s="18">
        <f t="shared" si="97"/>
        <v>40678</v>
      </c>
      <c r="U6" s="18">
        <f t="shared" si="97"/>
        <v>40685</v>
      </c>
      <c r="V6" s="18">
        <f t="shared" si="97"/>
        <v>40692</v>
      </c>
      <c r="W6" s="18">
        <f t="shared" si="97"/>
        <v>40699</v>
      </c>
      <c r="X6" s="18">
        <f t="shared" si="97"/>
        <v>40706</v>
      </c>
      <c r="Y6" s="18">
        <f t="shared" si="97"/>
        <v>40713</v>
      </c>
      <c r="Z6" s="18">
        <f t="shared" si="97"/>
        <v>40720</v>
      </c>
      <c r="AA6" s="18">
        <f t="shared" si="97"/>
        <v>40727</v>
      </c>
      <c r="AB6" s="18">
        <f t="shared" si="97"/>
        <v>40734</v>
      </c>
      <c r="AC6" s="18">
        <f t="shared" si="97"/>
        <v>40741</v>
      </c>
      <c r="AD6" s="18">
        <f t="shared" si="97"/>
        <v>40748</v>
      </c>
      <c r="AE6" s="18">
        <f t="shared" si="97"/>
        <v>40755</v>
      </c>
      <c r="AF6" s="18">
        <f t="shared" si="97"/>
        <v>40762</v>
      </c>
      <c r="AG6" s="18">
        <f t="shared" si="97"/>
        <v>40769</v>
      </c>
      <c r="AH6" s="18">
        <f t="shared" si="97"/>
        <v>40776</v>
      </c>
      <c r="AI6" s="18">
        <f t="shared" si="97"/>
        <v>40783</v>
      </c>
      <c r="AJ6" s="18">
        <f t="shared" si="97"/>
        <v>40790</v>
      </c>
      <c r="AK6" s="18">
        <f t="shared" si="97"/>
        <v>40797</v>
      </c>
      <c r="AL6" s="18">
        <f t="shared" si="97"/>
        <v>40804</v>
      </c>
      <c r="AM6" s="18">
        <f t="shared" si="97"/>
        <v>40811</v>
      </c>
      <c r="AN6" s="18">
        <f t="shared" si="97"/>
        <v>40818</v>
      </c>
      <c r="AO6" s="18">
        <f t="shared" si="97"/>
        <v>40825</v>
      </c>
      <c r="AP6" s="18">
        <f t="shared" si="97"/>
        <v>40832</v>
      </c>
      <c r="AQ6" s="18">
        <f t="shared" si="97"/>
        <v>40839</v>
      </c>
      <c r="AR6" s="18">
        <f t="shared" si="97"/>
        <v>40846</v>
      </c>
      <c r="AS6" s="18">
        <f t="shared" si="97"/>
        <v>40853</v>
      </c>
      <c r="AT6" s="18">
        <f t="shared" si="97"/>
        <v>40860</v>
      </c>
      <c r="AU6" s="18">
        <f t="shared" si="97"/>
        <v>40867</v>
      </c>
      <c r="AV6" s="18">
        <f t="shared" si="97"/>
        <v>40874</v>
      </c>
      <c r="AW6" s="18">
        <f t="shared" si="97"/>
        <v>40881</v>
      </c>
      <c r="AX6" s="18">
        <f t="shared" si="97"/>
        <v>40888</v>
      </c>
      <c r="AY6" s="18">
        <f t="shared" si="97"/>
        <v>40895</v>
      </c>
      <c r="AZ6" s="18">
        <f t="shared" si="97"/>
        <v>40902</v>
      </c>
      <c r="BA6" s="18">
        <f t="shared" si="97"/>
        <v>40909</v>
      </c>
      <c r="BB6" s="18">
        <f t="shared" si="97"/>
        <v>40916</v>
      </c>
      <c r="BC6" s="18">
        <f t="shared" si="97"/>
        <v>40923</v>
      </c>
      <c r="BD6" s="18">
        <f t="shared" si="97"/>
        <v>40930</v>
      </c>
      <c r="BE6" s="18">
        <f t="shared" si="97"/>
        <v>40937</v>
      </c>
      <c r="BF6" s="18">
        <f t="shared" si="97"/>
        <v>40944</v>
      </c>
      <c r="BG6" s="18">
        <f t="shared" si="97"/>
        <v>40951</v>
      </c>
      <c r="BH6" s="18">
        <f t="shared" si="97"/>
        <v>40958</v>
      </c>
      <c r="BI6" s="18">
        <f t="shared" si="97"/>
        <v>40965</v>
      </c>
      <c r="BJ6" s="18">
        <f t="shared" si="97"/>
        <v>40972</v>
      </c>
      <c r="BK6" s="18">
        <f t="shared" si="97"/>
        <v>40979</v>
      </c>
      <c r="BL6" s="18">
        <f t="shared" si="97"/>
        <v>40986</v>
      </c>
      <c r="BM6" s="18">
        <f t="shared" si="97"/>
        <v>40993</v>
      </c>
      <c r="BN6" s="18">
        <f t="shared" ref="BN6:DY6" si="98">BN5+6</f>
        <v>41000</v>
      </c>
      <c r="BO6" s="18">
        <f t="shared" si="98"/>
        <v>41007</v>
      </c>
      <c r="BP6" s="18">
        <f t="shared" si="98"/>
        <v>41014</v>
      </c>
      <c r="BQ6" s="18">
        <f t="shared" si="98"/>
        <v>41021</v>
      </c>
      <c r="BR6" s="18">
        <f t="shared" si="98"/>
        <v>41028</v>
      </c>
      <c r="BS6" s="18">
        <f t="shared" si="98"/>
        <v>41035</v>
      </c>
      <c r="BT6" s="18">
        <f t="shared" si="98"/>
        <v>41042</v>
      </c>
      <c r="BU6" s="18">
        <f t="shared" si="98"/>
        <v>41049</v>
      </c>
      <c r="BV6" s="18">
        <f t="shared" si="98"/>
        <v>41056</v>
      </c>
      <c r="BW6" s="18">
        <f t="shared" si="98"/>
        <v>41063</v>
      </c>
      <c r="BX6" s="18">
        <f t="shared" si="98"/>
        <v>41070</v>
      </c>
      <c r="BY6" s="18">
        <f t="shared" si="98"/>
        <v>41077</v>
      </c>
      <c r="BZ6" s="18">
        <f t="shared" si="98"/>
        <v>41084</v>
      </c>
      <c r="CA6" s="18">
        <f t="shared" si="98"/>
        <v>41091</v>
      </c>
      <c r="CB6" s="18">
        <f t="shared" si="98"/>
        <v>41098</v>
      </c>
      <c r="CC6" s="18">
        <f t="shared" si="98"/>
        <v>41105</v>
      </c>
      <c r="CD6" s="18">
        <f t="shared" si="98"/>
        <v>41112</v>
      </c>
      <c r="CE6" s="18">
        <f t="shared" si="98"/>
        <v>41119</v>
      </c>
      <c r="CF6" s="18">
        <f t="shared" si="98"/>
        <v>41126</v>
      </c>
      <c r="CG6" s="18">
        <f t="shared" si="98"/>
        <v>41133</v>
      </c>
      <c r="CH6" s="18">
        <f t="shared" si="98"/>
        <v>41140</v>
      </c>
      <c r="CI6" s="18">
        <f t="shared" si="98"/>
        <v>41147</v>
      </c>
      <c r="CJ6" s="18">
        <f t="shared" si="98"/>
        <v>41154</v>
      </c>
      <c r="CK6" s="18">
        <f t="shared" si="98"/>
        <v>41161</v>
      </c>
      <c r="CL6" s="18">
        <f t="shared" si="98"/>
        <v>41168</v>
      </c>
      <c r="CM6" s="18">
        <f t="shared" si="98"/>
        <v>41175</v>
      </c>
      <c r="CN6" s="18">
        <f t="shared" si="98"/>
        <v>41182</v>
      </c>
      <c r="CO6" s="18">
        <f t="shared" si="98"/>
        <v>41189</v>
      </c>
      <c r="CP6" s="18">
        <f t="shared" si="98"/>
        <v>41196</v>
      </c>
      <c r="CQ6" s="18">
        <f t="shared" si="98"/>
        <v>41203</v>
      </c>
      <c r="CR6" s="18">
        <f t="shared" si="98"/>
        <v>41210</v>
      </c>
      <c r="CS6" s="18">
        <f t="shared" si="98"/>
        <v>41217</v>
      </c>
      <c r="CT6" s="18">
        <f t="shared" si="98"/>
        <v>41224</v>
      </c>
      <c r="CU6" s="18">
        <f t="shared" si="98"/>
        <v>41231</v>
      </c>
      <c r="CV6" s="18">
        <f t="shared" si="98"/>
        <v>41238</v>
      </c>
      <c r="CW6" s="18">
        <f t="shared" si="98"/>
        <v>41245</v>
      </c>
      <c r="CX6" s="18">
        <f t="shared" si="98"/>
        <v>41252</v>
      </c>
      <c r="CY6" s="18">
        <f t="shared" si="98"/>
        <v>41259</v>
      </c>
      <c r="CZ6" s="18">
        <f t="shared" si="98"/>
        <v>41266</v>
      </c>
      <c r="DA6" s="18">
        <f t="shared" si="98"/>
        <v>41273</v>
      </c>
      <c r="DB6" s="18">
        <f t="shared" si="98"/>
        <v>41280</v>
      </c>
      <c r="DC6" s="18">
        <f t="shared" si="98"/>
        <v>41287</v>
      </c>
      <c r="DD6" s="18">
        <f t="shared" si="98"/>
        <v>41294</v>
      </c>
      <c r="DE6" s="18">
        <f t="shared" si="98"/>
        <v>41301</v>
      </c>
      <c r="DF6" s="18">
        <f t="shared" si="98"/>
        <v>41308</v>
      </c>
      <c r="DG6" s="18">
        <f t="shared" si="98"/>
        <v>41315</v>
      </c>
      <c r="DH6" s="18">
        <f t="shared" si="98"/>
        <v>41322</v>
      </c>
      <c r="DI6" s="18">
        <f t="shared" si="98"/>
        <v>41329</v>
      </c>
      <c r="DJ6" s="18">
        <f t="shared" si="98"/>
        <v>41336</v>
      </c>
      <c r="DK6" s="18">
        <f t="shared" si="98"/>
        <v>41343</v>
      </c>
      <c r="DL6" s="18">
        <f t="shared" si="98"/>
        <v>41350</v>
      </c>
      <c r="DM6" s="18">
        <f t="shared" si="98"/>
        <v>41357</v>
      </c>
      <c r="DN6" s="18">
        <f t="shared" si="98"/>
        <v>41364</v>
      </c>
      <c r="DO6" s="18">
        <f t="shared" si="98"/>
        <v>41371</v>
      </c>
      <c r="DP6" s="18">
        <f t="shared" si="98"/>
        <v>41378</v>
      </c>
      <c r="DQ6" s="18">
        <f t="shared" si="98"/>
        <v>41385</v>
      </c>
      <c r="DR6" s="18">
        <f t="shared" si="98"/>
        <v>41392</v>
      </c>
      <c r="DS6" s="18">
        <f t="shared" si="98"/>
        <v>41399</v>
      </c>
      <c r="DT6" s="18">
        <f t="shared" si="98"/>
        <v>41406</v>
      </c>
      <c r="DU6" s="18">
        <f t="shared" si="98"/>
        <v>41413</v>
      </c>
      <c r="DV6" s="18">
        <f t="shared" si="98"/>
        <v>41420</v>
      </c>
      <c r="DW6" s="18">
        <f t="shared" si="98"/>
        <v>41427</v>
      </c>
      <c r="DX6" s="18">
        <f t="shared" si="98"/>
        <v>41434</v>
      </c>
      <c r="DY6" s="18">
        <f t="shared" si="98"/>
        <v>41441</v>
      </c>
      <c r="DZ6" s="18">
        <f t="shared" ref="DZ6:GK6" si="99">DZ5+6</f>
        <v>41448</v>
      </c>
      <c r="EA6" s="18">
        <f t="shared" si="99"/>
        <v>41455</v>
      </c>
      <c r="EB6" s="18">
        <f t="shared" si="99"/>
        <v>41462</v>
      </c>
      <c r="EC6" s="18">
        <f t="shared" si="99"/>
        <v>41469</v>
      </c>
      <c r="ED6" s="18">
        <f t="shared" si="99"/>
        <v>41476</v>
      </c>
      <c r="EE6" s="18">
        <f t="shared" si="99"/>
        <v>41483</v>
      </c>
      <c r="EF6" s="18">
        <f t="shared" si="99"/>
        <v>41490</v>
      </c>
      <c r="EG6" s="18">
        <f t="shared" si="99"/>
        <v>41497</v>
      </c>
      <c r="EH6" s="18">
        <f t="shared" si="99"/>
        <v>41504</v>
      </c>
      <c r="EI6" s="18">
        <f t="shared" si="99"/>
        <v>41511</v>
      </c>
      <c r="EJ6" s="18">
        <f t="shared" si="99"/>
        <v>41518</v>
      </c>
      <c r="EK6" s="18">
        <f t="shared" si="99"/>
        <v>41525</v>
      </c>
      <c r="EL6" s="18">
        <f t="shared" si="99"/>
        <v>41532</v>
      </c>
      <c r="EM6" s="18">
        <f t="shared" si="99"/>
        <v>41539</v>
      </c>
      <c r="EN6" s="18">
        <f t="shared" si="99"/>
        <v>41546</v>
      </c>
      <c r="EO6" s="18">
        <f t="shared" si="99"/>
        <v>41553</v>
      </c>
      <c r="EP6" s="18">
        <f t="shared" si="99"/>
        <v>41560</v>
      </c>
      <c r="EQ6" s="18">
        <f t="shared" si="99"/>
        <v>41567</v>
      </c>
      <c r="ER6" s="18">
        <f t="shared" si="99"/>
        <v>41574</v>
      </c>
      <c r="ES6" s="18">
        <f t="shared" si="99"/>
        <v>41581</v>
      </c>
      <c r="ET6" s="18">
        <f t="shared" si="99"/>
        <v>41588</v>
      </c>
      <c r="EU6" s="18">
        <f t="shared" si="99"/>
        <v>41595</v>
      </c>
      <c r="EV6" s="18">
        <f t="shared" si="99"/>
        <v>41602</v>
      </c>
      <c r="EW6" s="18">
        <f t="shared" si="99"/>
        <v>41609</v>
      </c>
      <c r="EX6" s="18">
        <f t="shared" si="99"/>
        <v>41616</v>
      </c>
      <c r="EY6" s="18">
        <f t="shared" si="99"/>
        <v>41623</v>
      </c>
      <c r="EZ6" s="18">
        <f t="shared" si="99"/>
        <v>41630</v>
      </c>
      <c r="FA6" s="18">
        <f t="shared" si="99"/>
        <v>41637</v>
      </c>
      <c r="FB6" s="18">
        <f t="shared" si="99"/>
        <v>41644</v>
      </c>
      <c r="FC6" s="18">
        <f t="shared" si="99"/>
        <v>41651</v>
      </c>
      <c r="FD6" s="18">
        <f t="shared" si="99"/>
        <v>41658</v>
      </c>
      <c r="FE6" s="18">
        <f t="shared" si="99"/>
        <v>41665</v>
      </c>
      <c r="FF6" s="18">
        <f t="shared" si="99"/>
        <v>41672</v>
      </c>
      <c r="FG6" s="18">
        <f t="shared" si="99"/>
        <v>41679</v>
      </c>
      <c r="FH6" s="18">
        <f t="shared" si="99"/>
        <v>41686</v>
      </c>
      <c r="FI6" s="18">
        <f t="shared" si="99"/>
        <v>41693</v>
      </c>
      <c r="FJ6" s="18">
        <f t="shared" si="99"/>
        <v>41700</v>
      </c>
      <c r="FK6" s="18">
        <f t="shared" si="99"/>
        <v>41707</v>
      </c>
      <c r="FL6" s="18">
        <f t="shared" si="99"/>
        <v>41714</v>
      </c>
      <c r="FM6" s="18">
        <f t="shared" si="99"/>
        <v>41721</v>
      </c>
      <c r="FN6" s="18">
        <f t="shared" si="99"/>
        <v>41728</v>
      </c>
      <c r="FO6" s="18">
        <f t="shared" si="99"/>
        <v>41735</v>
      </c>
      <c r="FP6" s="18">
        <f t="shared" si="99"/>
        <v>41742</v>
      </c>
      <c r="FQ6" s="18">
        <f t="shared" si="99"/>
        <v>41749</v>
      </c>
      <c r="FR6" s="18">
        <f t="shared" si="99"/>
        <v>41756</v>
      </c>
      <c r="FS6" s="18">
        <f t="shared" si="99"/>
        <v>41763</v>
      </c>
      <c r="FT6" s="18">
        <f t="shared" si="99"/>
        <v>41770</v>
      </c>
      <c r="FU6" s="18">
        <f t="shared" si="99"/>
        <v>41777</v>
      </c>
      <c r="FV6" s="18">
        <f t="shared" si="99"/>
        <v>41784</v>
      </c>
      <c r="FW6" s="18">
        <f t="shared" si="99"/>
        <v>41791</v>
      </c>
      <c r="FX6" s="18">
        <f t="shared" si="99"/>
        <v>41798</v>
      </c>
      <c r="FY6" s="18">
        <f t="shared" si="99"/>
        <v>41805</v>
      </c>
      <c r="FZ6" s="18">
        <f t="shared" si="99"/>
        <v>41812</v>
      </c>
      <c r="GA6" s="18">
        <f t="shared" si="99"/>
        <v>41819</v>
      </c>
      <c r="GB6" s="18">
        <f t="shared" si="99"/>
        <v>41826</v>
      </c>
      <c r="GC6" s="18">
        <f t="shared" si="99"/>
        <v>41833</v>
      </c>
      <c r="GD6" s="18">
        <f t="shared" si="99"/>
        <v>41840</v>
      </c>
      <c r="GE6" s="18">
        <f t="shared" si="99"/>
        <v>41847</v>
      </c>
      <c r="GF6" s="18">
        <f t="shared" si="99"/>
        <v>41854</v>
      </c>
      <c r="GG6" s="18">
        <f t="shared" si="99"/>
        <v>41861</v>
      </c>
      <c r="GH6" s="18">
        <f t="shared" si="99"/>
        <v>41868</v>
      </c>
      <c r="GI6" s="18">
        <f t="shared" si="99"/>
        <v>41875</v>
      </c>
      <c r="GJ6" s="18">
        <f t="shared" si="99"/>
        <v>41882</v>
      </c>
      <c r="GK6" s="18">
        <f t="shared" si="99"/>
        <v>41889</v>
      </c>
      <c r="GL6" s="18">
        <f t="shared" ref="GL6:IW6" si="100">GL5+6</f>
        <v>41896</v>
      </c>
      <c r="GM6" s="18">
        <f t="shared" si="100"/>
        <v>41903</v>
      </c>
      <c r="GN6" s="18">
        <f t="shared" si="100"/>
        <v>41910</v>
      </c>
      <c r="GO6" s="18">
        <f t="shared" si="100"/>
        <v>41917</v>
      </c>
      <c r="GP6" s="18">
        <f t="shared" si="100"/>
        <v>41924</v>
      </c>
      <c r="GQ6" s="18">
        <f t="shared" si="100"/>
        <v>41931</v>
      </c>
      <c r="GR6" s="18">
        <f t="shared" si="100"/>
        <v>41938</v>
      </c>
      <c r="GS6" s="18">
        <f t="shared" si="100"/>
        <v>41945</v>
      </c>
      <c r="GT6" s="18">
        <f t="shared" si="100"/>
        <v>41952</v>
      </c>
      <c r="GU6" s="18">
        <f t="shared" si="100"/>
        <v>41959</v>
      </c>
      <c r="GV6" s="18">
        <f t="shared" si="100"/>
        <v>41966</v>
      </c>
      <c r="GW6" s="18">
        <f t="shared" si="100"/>
        <v>41973</v>
      </c>
      <c r="GX6" s="18">
        <f t="shared" si="100"/>
        <v>41980</v>
      </c>
      <c r="GY6" s="18">
        <f t="shared" si="100"/>
        <v>41987</v>
      </c>
      <c r="GZ6" s="18">
        <f t="shared" si="100"/>
        <v>41994</v>
      </c>
      <c r="HA6" s="18">
        <f t="shared" si="100"/>
        <v>42001</v>
      </c>
      <c r="HB6" s="18">
        <f t="shared" si="100"/>
        <v>42008</v>
      </c>
      <c r="HC6" s="18">
        <f t="shared" si="100"/>
        <v>42015</v>
      </c>
      <c r="HD6" s="18">
        <f t="shared" si="100"/>
        <v>42022</v>
      </c>
      <c r="HE6" s="18">
        <f t="shared" si="100"/>
        <v>42029</v>
      </c>
      <c r="HF6" s="18">
        <f t="shared" si="100"/>
        <v>42036</v>
      </c>
      <c r="HG6" s="18">
        <f t="shared" si="100"/>
        <v>42043</v>
      </c>
      <c r="HH6" s="18">
        <f t="shared" si="100"/>
        <v>42050</v>
      </c>
      <c r="HI6" s="18">
        <f t="shared" si="100"/>
        <v>42057</v>
      </c>
      <c r="HJ6" s="18">
        <f t="shared" si="100"/>
        <v>42064</v>
      </c>
      <c r="HK6" s="18">
        <f t="shared" si="100"/>
        <v>42071</v>
      </c>
      <c r="HL6" s="18">
        <f t="shared" si="100"/>
        <v>42078</v>
      </c>
      <c r="HM6" s="18">
        <f t="shared" si="100"/>
        <v>42085</v>
      </c>
      <c r="HN6" s="18">
        <f t="shared" si="100"/>
        <v>42092</v>
      </c>
      <c r="HO6" s="18">
        <f t="shared" si="100"/>
        <v>42099</v>
      </c>
      <c r="HP6" s="18">
        <f t="shared" si="100"/>
        <v>42106</v>
      </c>
      <c r="HQ6" s="18">
        <f t="shared" si="100"/>
        <v>42113</v>
      </c>
      <c r="HR6" s="18">
        <f t="shared" si="100"/>
        <v>42120</v>
      </c>
      <c r="HS6" s="18">
        <f t="shared" si="100"/>
        <v>42127</v>
      </c>
      <c r="HT6" s="18">
        <f t="shared" si="100"/>
        <v>42134</v>
      </c>
      <c r="HU6" s="18">
        <f t="shared" si="100"/>
        <v>42141</v>
      </c>
      <c r="HV6" s="18">
        <f t="shared" si="100"/>
        <v>42148</v>
      </c>
      <c r="HW6" s="18">
        <f t="shared" si="100"/>
        <v>42155</v>
      </c>
      <c r="HX6" s="18">
        <f t="shared" si="100"/>
        <v>42162</v>
      </c>
      <c r="HY6" s="18">
        <f t="shared" si="100"/>
        <v>42169</v>
      </c>
      <c r="HZ6" s="18">
        <f t="shared" si="100"/>
        <v>42176</v>
      </c>
      <c r="IA6" s="18">
        <f t="shared" si="100"/>
        <v>42183</v>
      </c>
      <c r="IB6" s="18">
        <f t="shared" si="100"/>
        <v>42190</v>
      </c>
      <c r="IC6" s="18">
        <f t="shared" si="100"/>
        <v>42197</v>
      </c>
      <c r="ID6" s="18">
        <f t="shared" si="100"/>
        <v>42204</v>
      </c>
      <c r="IE6" s="18">
        <f t="shared" si="100"/>
        <v>42211</v>
      </c>
      <c r="IF6" s="18">
        <f t="shared" si="100"/>
        <v>42218</v>
      </c>
      <c r="IG6" s="18">
        <f t="shared" si="100"/>
        <v>42225</v>
      </c>
      <c r="IH6" s="18">
        <f t="shared" si="100"/>
        <v>42232</v>
      </c>
      <c r="II6" s="18">
        <f t="shared" si="100"/>
        <v>42239</v>
      </c>
      <c r="IJ6" s="18">
        <f t="shared" si="100"/>
        <v>42246</v>
      </c>
      <c r="IK6" s="18">
        <f t="shared" si="100"/>
        <v>42253</v>
      </c>
      <c r="IL6" s="18">
        <f t="shared" si="100"/>
        <v>42260</v>
      </c>
      <c r="IM6" s="18">
        <f t="shared" si="100"/>
        <v>42267</v>
      </c>
      <c r="IN6" s="18">
        <f t="shared" si="100"/>
        <v>42274</v>
      </c>
      <c r="IO6" s="18">
        <f t="shared" si="100"/>
        <v>42281</v>
      </c>
      <c r="IP6" s="18">
        <f t="shared" si="100"/>
        <v>42288</v>
      </c>
      <c r="IQ6" s="18">
        <f t="shared" si="100"/>
        <v>42295</v>
      </c>
      <c r="IR6" s="18">
        <f t="shared" si="100"/>
        <v>42302</v>
      </c>
      <c r="IS6" s="18">
        <f t="shared" si="100"/>
        <v>42309</v>
      </c>
      <c r="IT6" s="18">
        <f t="shared" si="100"/>
        <v>42316</v>
      </c>
      <c r="IU6" s="18">
        <f t="shared" si="100"/>
        <v>42323</v>
      </c>
      <c r="IV6" s="18">
        <f t="shared" si="100"/>
        <v>42330</v>
      </c>
      <c r="IW6" s="18">
        <f t="shared" si="100"/>
        <v>42337</v>
      </c>
      <c r="IX6" s="18">
        <f t="shared" ref="IX6:KE6" si="101">IX5+6</f>
        <v>42344</v>
      </c>
      <c r="IY6" s="18">
        <f t="shared" si="101"/>
        <v>42351</v>
      </c>
      <c r="IZ6" s="18">
        <f t="shared" si="101"/>
        <v>42358</v>
      </c>
      <c r="JA6" s="18">
        <f t="shared" si="101"/>
        <v>42365</v>
      </c>
      <c r="JB6" s="18">
        <f t="shared" si="101"/>
        <v>42372</v>
      </c>
      <c r="JC6" s="18">
        <f t="shared" si="101"/>
        <v>42379</v>
      </c>
      <c r="JD6" s="18">
        <f t="shared" si="101"/>
        <v>42386</v>
      </c>
      <c r="JE6" s="18">
        <f t="shared" si="101"/>
        <v>42393</v>
      </c>
      <c r="JF6" s="18">
        <f t="shared" si="101"/>
        <v>42400</v>
      </c>
      <c r="JG6" s="18">
        <f t="shared" si="101"/>
        <v>42407</v>
      </c>
      <c r="JH6" s="18">
        <f t="shared" si="101"/>
        <v>42414</v>
      </c>
      <c r="JI6" s="18">
        <f t="shared" si="101"/>
        <v>42421</v>
      </c>
      <c r="JJ6" s="18">
        <f t="shared" si="101"/>
        <v>42428</v>
      </c>
      <c r="JK6" s="18">
        <f t="shared" si="101"/>
        <v>42435</v>
      </c>
      <c r="JL6" s="18">
        <f t="shared" si="101"/>
        <v>42442</v>
      </c>
      <c r="JM6" s="18">
        <f t="shared" si="101"/>
        <v>42449</v>
      </c>
      <c r="JN6" s="18">
        <f t="shared" si="101"/>
        <v>42456</v>
      </c>
      <c r="JO6" s="18">
        <f t="shared" si="101"/>
        <v>42463</v>
      </c>
      <c r="JP6" s="18">
        <f t="shared" si="101"/>
        <v>42470</v>
      </c>
      <c r="JQ6" s="18">
        <f t="shared" si="101"/>
        <v>42477</v>
      </c>
      <c r="JR6" s="18">
        <f t="shared" si="101"/>
        <v>42484</v>
      </c>
      <c r="JS6" s="18">
        <f t="shared" si="101"/>
        <v>42491</v>
      </c>
      <c r="JT6" s="18">
        <f t="shared" si="101"/>
        <v>42498</v>
      </c>
      <c r="JU6" s="18">
        <f t="shared" si="101"/>
        <v>42505</v>
      </c>
      <c r="JV6" s="18">
        <f t="shared" si="101"/>
        <v>42512</v>
      </c>
      <c r="JW6" s="18">
        <f t="shared" si="101"/>
        <v>42519</v>
      </c>
      <c r="JX6" s="18">
        <f t="shared" si="101"/>
        <v>42526</v>
      </c>
      <c r="JY6" s="18">
        <f t="shared" si="101"/>
        <v>42533</v>
      </c>
      <c r="JZ6" s="18">
        <f t="shared" si="101"/>
        <v>42540</v>
      </c>
      <c r="KA6" s="18">
        <f t="shared" si="101"/>
        <v>42547</v>
      </c>
      <c r="KB6" s="18">
        <f t="shared" si="101"/>
        <v>42554</v>
      </c>
      <c r="KC6" s="18">
        <f t="shared" si="101"/>
        <v>42561</v>
      </c>
      <c r="KD6" s="18">
        <f t="shared" si="101"/>
        <v>42568</v>
      </c>
      <c r="KE6" s="18">
        <f t="shared" si="101"/>
        <v>42575</v>
      </c>
      <c r="KF6" s="18">
        <f t="shared" ref="KF6:MQ6" si="102">KF5+6</f>
        <v>42582</v>
      </c>
      <c r="KG6" s="18">
        <f t="shared" si="102"/>
        <v>42589</v>
      </c>
      <c r="KH6" s="18">
        <f t="shared" si="102"/>
        <v>42596</v>
      </c>
      <c r="KI6" s="18">
        <f t="shared" si="102"/>
        <v>42603</v>
      </c>
      <c r="KJ6" s="18">
        <f t="shared" si="102"/>
        <v>42610</v>
      </c>
      <c r="KK6" s="18">
        <f t="shared" si="102"/>
        <v>42617</v>
      </c>
      <c r="KL6" s="18">
        <f t="shared" si="102"/>
        <v>42624</v>
      </c>
      <c r="KM6" s="18">
        <f t="shared" si="102"/>
        <v>42631</v>
      </c>
      <c r="KN6" s="18">
        <f t="shared" si="102"/>
        <v>42638</v>
      </c>
      <c r="KO6" s="18">
        <f t="shared" si="102"/>
        <v>42645</v>
      </c>
      <c r="KP6" s="18">
        <f t="shared" si="102"/>
        <v>42652</v>
      </c>
      <c r="KQ6" s="18">
        <f t="shared" si="102"/>
        <v>42659</v>
      </c>
      <c r="KR6" s="18">
        <f t="shared" si="102"/>
        <v>42666</v>
      </c>
      <c r="KS6" s="18">
        <f t="shared" si="102"/>
        <v>42673</v>
      </c>
      <c r="KT6" s="18">
        <f t="shared" si="102"/>
        <v>42680</v>
      </c>
      <c r="KU6" s="18">
        <f t="shared" si="102"/>
        <v>42687</v>
      </c>
      <c r="KV6" s="18">
        <f t="shared" si="102"/>
        <v>42694</v>
      </c>
      <c r="KW6" s="18">
        <f t="shared" si="102"/>
        <v>42701</v>
      </c>
      <c r="KX6" s="18">
        <f t="shared" si="102"/>
        <v>42708</v>
      </c>
      <c r="KY6" s="18">
        <f t="shared" si="102"/>
        <v>42715</v>
      </c>
      <c r="KZ6" s="18">
        <f t="shared" si="102"/>
        <v>42722</v>
      </c>
      <c r="LA6" s="18">
        <f t="shared" si="102"/>
        <v>42729</v>
      </c>
      <c r="LB6" s="18">
        <f t="shared" si="102"/>
        <v>42736</v>
      </c>
      <c r="LC6" s="18">
        <f t="shared" si="102"/>
        <v>42743</v>
      </c>
      <c r="LD6" s="18">
        <f t="shared" si="102"/>
        <v>42750</v>
      </c>
      <c r="LE6" s="18">
        <f t="shared" si="102"/>
        <v>42757</v>
      </c>
      <c r="LF6" s="18">
        <f t="shared" si="102"/>
        <v>42764</v>
      </c>
      <c r="LG6" s="18">
        <f t="shared" si="102"/>
        <v>42771</v>
      </c>
      <c r="LH6" s="18">
        <f t="shared" si="102"/>
        <v>42778</v>
      </c>
      <c r="LI6" s="18">
        <f t="shared" si="102"/>
        <v>42785</v>
      </c>
      <c r="LJ6" s="18">
        <f t="shared" si="102"/>
        <v>42792</v>
      </c>
      <c r="LK6" s="18">
        <f t="shared" si="102"/>
        <v>42799</v>
      </c>
      <c r="LL6" s="18">
        <f t="shared" si="102"/>
        <v>42806</v>
      </c>
      <c r="LM6" s="18">
        <f t="shared" si="102"/>
        <v>42813</v>
      </c>
      <c r="LN6" s="18">
        <f t="shared" si="102"/>
        <v>42820</v>
      </c>
      <c r="LO6" s="18">
        <f t="shared" si="102"/>
        <v>42827</v>
      </c>
      <c r="LP6" s="18">
        <f t="shared" si="102"/>
        <v>42834</v>
      </c>
      <c r="LQ6" s="18">
        <f t="shared" si="102"/>
        <v>42841</v>
      </c>
      <c r="LR6" s="18">
        <f t="shared" si="102"/>
        <v>42848</v>
      </c>
      <c r="LS6" s="18">
        <f t="shared" si="102"/>
        <v>42855</v>
      </c>
      <c r="LT6" s="18">
        <f t="shared" si="102"/>
        <v>42862</v>
      </c>
      <c r="LU6" s="18">
        <f t="shared" si="102"/>
        <v>42869</v>
      </c>
      <c r="LV6" s="18">
        <f t="shared" si="102"/>
        <v>42876</v>
      </c>
      <c r="LW6" s="18">
        <f t="shared" si="102"/>
        <v>42883</v>
      </c>
      <c r="LX6" s="18">
        <f t="shared" si="102"/>
        <v>42890</v>
      </c>
      <c r="LY6" s="18">
        <f t="shared" si="102"/>
        <v>42897</v>
      </c>
      <c r="LZ6" s="18">
        <f t="shared" si="102"/>
        <v>42904</v>
      </c>
      <c r="MA6" s="18">
        <f t="shared" si="102"/>
        <v>42911</v>
      </c>
      <c r="MB6" s="18">
        <f t="shared" si="102"/>
        <v>42918</v>
      </c>
      <c r="MC6" s="18">
        <f t="shared" si="102"/>
        <v>42925</v>
      </c>
      <c r="MD6" s="18">
        <f t="shared" si="102"/>
        <v>42932</v>
      </c>
      <c r="ME6" s="18">
        <f t="shared" si="102"/>
        <v>42939</v>
      </c>
      <c r="MF6" s="18">
        <f t="shared" si="102"/>
        <v>42946</v>
      </c>
      <c r="MG6" s="18">
        <f t="shared" si="102"/>
        <v>42953</v>
      </c>
      <c r="MH6" s="18">
        <f t="shared" si="102"/>
        <v>42960</v>
      </c>
      <c r="MI6" s="18">
        <f t="shared" si="102"/>
        <v>42967</v>
      </c>
      <c r="MJ6" s="18">
        <f t="shared" si="102"/>
        <v>42974</v>
      </c>
      <c r="MK6" s="18">
        <f t="shared" si="102"/>
        <v>42981</v>
      </c>
      <c r="ML6" s="18">
        <f t="shared" si="102"/>
        <v>42988</v>
      </c>
      <c r="MM6" s="18">
        <f t="shared" si="102"/>
        <v>42995</v>
      </c>
      <c r="MN6" s="18">
        <f t="shared" si="102"/>
        <v>43002</v>
      </c>
      <c r="MO6" s="18">
        <f t="shared" si="102"/>
        <v>43009</v>
      </c>
      <c r="MP6" s="18">
        <f t="shared" si="102"/>
        <v>43016</v>
      </c>
      <c r="MQ6" s="18">
        <f t="shared" si="102"/>
        <v>43023</v>
      </c>
      <c r="MR6" s="18">
        <f t="shared" ref="MR6:NS6" si="103">MR5+6</f>
        <v>43030</v>
      </c>
      <c r="MS6" s="18">
        <f t="shared" si="103"/>
        <v>43037</v>
      </c>
      <c r="MT6" s="18">
        <f t="shared" si="103"/>
        <v>43044</v>
      </c>
      <c r="MU6" s="18">
        <f t="shared" si="103"/>
        <v>43051</v>
      </c>
      <c r="MV6" s="18">
        <f t="shared" si="103"/>
        <v>43058</v>
      </c>
      <c r="MW6" s="18">
        <f t="shared" si="103"/>
        <v>43065</v>
      </c>
      <c r="MX6" s="18">
        <f t="shared" si="103"/>
        <v>43072</v>
      </c>
      <c r="MY6" s="18">
        <f t="shared" si="103"/>
        <v>43079</v>
      </c>
      <c r="MZ6" s="18">
        <f t="shared" si="103"/>
        <v>43086</v>
      </c>
      <c r="NA6" s="18">
        <f t="shared" si="103"/>
        <v>43093</v>
      </c>
      <c r="NB6" s="18">
        <f t="shared" si="103"/>
        <v>43100</v>
      </c>
      <c r="NC6" s="18">
        <f t="shared" si="103"/>
        <v>43107</v>
      </c>
      <c r="ND6" s="18">
        <f t="shared" si="103"/>
        <v>43114</v>
      </c>
      <c r="NE6" s="18">
        <f t="shared" si="103"/>
        <v>43121</v>
      </c>
      <c r="NF6" s="18">
        <f t="shared" si="103"/>
        <v>43128</v>
      </c>
      <c r="NG6" s="18">
        <f t="shared" si="103"/>
        <v>43135</v>
      </c>
      <c r="NH6" s="18">
        <f t="shared" si="103"/>
        <v>43142</v>
      </c>
      <c r="NI6" s="18">
        <f t="shared" si="103"/>
        <v>43149</v>
      </c>
      <c r="NJ6" s="18">
        <f t="shared" si="103"/>
        <v>43156</v>
      </c>
      <c r="NK6" s="18">
        <f t="shared" si="103"/>
        <v>43163</v>
      </c>
      <c r="NL6" s="18">
        <f t="shared" si="103"/>
        <v>43170</v>
      </c>
      <c r="NM6" s="18">
        <f t="shared" si="103"/>
        <v>43177</v>
      </c>
      <c r="NN6" s="18">
        <f t="shared" si="103"/>
        <v>43184</v>
      </c>
      <c r="NO6" s="18">
        <f t="shared" si="103"/>
        <v>43191</v>
      </c>
      <c r="NP6" s="18">
        <f t="shared" si="103"/>
        <v>43198</v>
      </c>
      <c r="NQ6" s="18">
        <f t="shared" si="103"/>
        <v>43205</v>
      </c>
      <c r="NR6" s="18">
        <f t="shared" si="103"/>
        <v>43212</v>
      </c>
      <c r="NS6" s="18">
        <f t="shared" si="103"/>
        <v>43219</v>
      </c>
    </row>
    <row r="8" spans="1:383" x14ac:dyDescent="0.25">
      <c r="A8" s="10" t="s">
        <v>43</v>
      </c>
      <c r="B8" s="5">
        <f>997985.74</f>
        <v>997985.74</v>
      </c>
      <c r="C8" s="5">
        <f t="shared" ref="C8:BN8" si="104">B33</f>
        <v>605505.1</v>
      </c>
      <c r="D8" s="5">
        <f t="shared" si="104"/>
        <v>439258.6</v>
      </c>
      <c r="E8" s="5">
        <f t="shared" si="104"/>
        <v>1006309.2999999999</v>
      </c>
      <c r="F8" s="5">
        <f t="shared" si="104"/>
        <v>727418.04999999993</v>
      </c>
      <c r="G8" s="5">
        <f t="shared" si="104"/>
        <v>305888.5799999999</v>
      </c>
      <c r="H8" s="5">
        <f t="shared" si="104"/>
        <v>228646.18999999989</v>
      </c>
      <c r="I8" s="5">
        <f t="shared" si="104"/>
        <v>1145243.76</v>
      </c>
      <c r="J8" s="5">
        <f t="shared" si="104"/>
        <v>1026730.4</v>
      </c>
      <c r="K8" s="5">
        <f t="shared" si="104"/>
        <v>732203.85</v>
      </c>
      <c r="L8" s="5">
        <f t="shared" si="104"/>
        <v>586292.01</v>
      </c>
      <c r="M8" s="5">
        <f t="shared" si="104"/>
        <v>-892.41999999992549</v>
      </c>
      <c r="N8" s="5">
        <f t="shared" si="104"/>
        <v>313240.5300000002</v>
      </c>
      <c r="O8" s="5">
        <f t="shared" si="104"/>
        <v>104707.08000000016</v>
      </c>
      <c r="P8" s="5">
        <f t="shared" si="104"/>
        <v>1069545.4600000002</v>
      </c>
      <c r="Q8" s="5">
        <f t="shared" si="104"/>
        <v>806110.60000000021</v>
      </c>
      <c r="R8" s="5">
        <f t="shared" si="104"/>
        <v>145295.40000000026</v>
      </c>
      <c r="S8" s="5">
        <f t="shared" si="104"/>
        <v>1473052.0000000002</v>
      </c>
      <c r="T8" s="5">
        <f t="shared" si="104"/>
        <v>635151.89000000025</v>
      </c>
      <c r="U8" s="5">
        <f t="shared" si="104"/>
        <v>332300.27000000025</v>
      </c>
      <c r="V8" s="5">
        <f t="shared" si="104"/>
        <v>1531145.2200000002</v>
      </c>
      <c r="W8" s="5">
        <f t="shared" si="104"/>
        <v>1233452.9200000004</v>
      </c>
      <c r="X8" s="5">
        <f t="shared" si="104"/>
        <v>684113.48000000045</v>
      </c>
      <c r="Y8" s="5">
        <f t="shared" si="104"/>
        <v>396879.2400000004</v>
      </c>
      <c r="Z8" s="5">
        <f t="shared" si="104"/>
        <v>2926147.5300000003</v>
      </c>
      <c r="AA8" s="5">
        <f t="shared" si="104"/>
        <v>2286160.7800000003</v>
      </c>
      <c r="AB8" s="5">
        <f t="shared" si="104"/>
        <v>1912982.4600000004</v>
      </c>
      <c r="AC8" s="5">
        <f t="shared" si="104"/>
        <v>1477826.0100000005</v>
      </c>
      <c r="AD8" s="5">
        <f t="shared" si="104"/>
        <v>5574508.3500000006</v>
      </c>
      <c r="AE8" s="5">
        <f t="shared" si="104"/>
        <v>4836412.5100000007</v>
      </c>
      <c r="AF8" s="5">
        <f t="shared" si="104"/>
        <v>4476786.8900000015</v>
      </c>
      <c r="AG8" s="5">
        <f t="shared" si="104"/>
        <v>3666432.0600000015</v>
      </c>
      <c r="AH8" s="5">
        <f t="shared" si="104"/>
        <v>3518990.8100000015</v>
      </c>
      <c r="AI8" s="5">
        <f t="shared" si="104"/>
        <v>2537408.4800000042</v>
      </c>
      <c r="AJ8" s="5">
        <f t="shared" si="104"/>
        <v>2279051.9800000042</v>
      </c>
      <c r="AK8" s="5">
        <f t="shared" si="104"/>
        <v>1340348.3200000043</v>
      </c>
      <c r="AL8" s="5">
        <f t="shared" si="104"/>
        <v>1210258.2500000042</v>
      </c>
      <c r="AM8" s="5">
        <f t="shared" si="104"/>
        <v>971078.9000000041</v>
      </c>
      <c r="AN8" s="5">
        <f t="shared" si="104"/>
        <v>-164625.57999999612</v>
      </c>
      <c r="AO8" s="5">
        <f t="shared" si="104"/>
        <v>1419062.500000004</v>
      </c>
      <c r="AP8" s="5">
        <f t="shared" si="104"/>
        <v>5283270.2900000038</v>
      </c>
      <c r="AQ8" s="5">
        <f t="shared" si="104"/>
        <v>4885165.2900000038</v>
      </c>
      <c r="AR8" s="5">
        <f t="shared" si="104"/>
        <v>3846190.8600000041</v>
      </c>
      <c r="AS8" s="5">
        <f t="shared" si="104"/>
        <v>3155301.7200000039</v>
      </c>
      <c r="AT8" s="5">
        <f t="shared" si="104"/>
        <v>2235754.1400000039</v>
      </c>
      <c r="AU8" s="5">
        <f t="shared" si="104"/>
        <v>1942307.3600000038</v>
      </c>
      <c r="AV8" s="5">
        <f t="shared" si="104"/>
        <v>15816510.900000004</v>
      </c>
      <c r="AW8" s="5">
        <f t="shared" si="104"/>
        <v>15771127.770000003</v>
      </c>
      <c r="AX8" s="5">
        <f t="shared" si="104"/>
        <v>15735960.800000003</v>
      </c>
      <c r="AY8" s="5">
        <f t="shared" si="104"/>
        <v>14387323.800000003</v>
      </c>
      <c r="AZ8" s="5">
        <f t="shared" si="104"/>
        <v>13749496.030000003</v>
      </c>
      <c r="BA8" s="5">
        <f t="shared" si="104"/>
        <v>13613318.450000003</v>
      </c>
      <c r="BB8" s="5">
        <f t="shared" si="104"/>
        <v>4083649.5300000031</v>
      </c>
      <c r="BC8" s="5">
        <f t="shared" si="104"/>
        <v>3071467.4400000032</v>
      </c>
      <c r="BD8" s="5">
        <f t="shared" si="104"/>
        <v>2534440.0300000031</v>
      </c>
      <c r="BE8" s="5">
        <f t="shared" si="104"/>
        <v>1376090.0600000031</v>
      </c>
      <c r="BF8" s="5">
        <f t="shared" si="104"/>
        <v>868872.05000000307</v>
      </c>
      <c r="BG8" s="5">
        <f t="shared" si="104"/>
        <v>2515576.4200000037</v>
      </c>
      <c r="BH8" s="5">
        <f t="shared" si="104"/>
        <v>2083553.4400000037</v>
      </c>
      <c r="BI8" s="5">
        <f t="shared" si="104"/>
        <v>3255107.9800000037</v>
      </c>
      <c r="BJ8" s="5">
        <f t="shared" si="104"/>
        <v>3208057.9800000037</v>
      </c>
      <c r="BK8" s="5">
        <f t="shared" si="104"/>
        <v>2801364.1100000036</v>
      </c>
      <c r="BL8" s="5">
        <f t="shared" si="104"/>
        <v>318947.52000000374</v>
      </c>
      <c r="BM8" s="5">
        <f t="shared" si="104"/>
        <v>2618431.780000004</v>
      </c>
      <c r="BN8" s="5">
        <f t="shared" si="104"/>
        <v>1057111.2300000039</v>
      </c>
      <c r="BO8" s="5">
        <f t="shared" ref="BO8:DZ8" si="105">BN33</f>
        <v>47119.480000003925</v>
      </c>
      <c r="BP8" s="5">
        <f t="shared" si="105"/>
        <v>2807292.800000004</v>
      </c>
      <c r="BQ8" s="5">
        <f t="shared" si="105"/>
        <v>1016325.7400000039</v>
      </c>
      <c r="BR8" s="5">
        <f t="shared" si="105"/>
        <v>315908.15000000398</v>
      </c>
      <c r="BS8" s="5">
        <f t="shared" si="105"/>
        <v>3050192.070000004</v>
      </c>
      <c r="BT8" s="5">
        <f t="shared" si="105"/>
        <v>561953.45000000438</v>
      </c>
      <c r="BU8" s="5">
        <f t="shared" si="105"/>
        <v>4003355.4200000046</v>
      </c>
      <c r="BV8" s="5">
        <f t="shared" si="105"/>
        <v>2177274.7900000047</v>
      </c>
      <c r="BW8" s="5">
        <f t="shared" si="105"/>
        <v>552746.6900000046</v>
      </c>
      <c r="BX8" s="5">
        <f t="shared" si="105"/>
        <v>2315689.5400000047</v>
      </c>
      <c r="BY8" s="5">
        <f t="shared" si="105"/>
        <v>-489111.93999999529</v>
      </c>
      <c r="BZ8" s="5">
        <f t="shared" si="105"/>
        <v>3520273.8700000052</v>
      </c>
      <c r="CA8" s="5">
        <f t="shared" si="105"/>
        <v>1120666.590000005</v>
      </c>
      <c r="CB8" s="5">
        <f t="shared" si="105"/>
        <v>5164625.0800000047</v>
      </c>
      <c r="CC8" s="5">
        <f t="shared" si="105"/>
        <v>4189708.8000000045</v>
      </c>
      <c r="CD8" s="5">
        <f t="shared" si="105"/>
        <v>1182133.2000000046</v>
      </c>
      <c r="CE8" s="5">
        <f t="shared" si="105"/>
        <v>4189720.5100000044</v>
      </c>
      <c r="CF8" s="5">
        <f t="shared" si="105"/>
        <v>4071444.1500000046</v>
      </c>
      <c r="CG8" s="5">
        <f t="shared" si="105"/>
        <v>1715123.6700000046</v>
      </c>
      <c r="CH8" s="5">
        <f t="shared" si="105"/>
        <v>628282.78000000468</v>
      </c>
      <c r="CI8" s="5">
        <f t="shared" si="105"/>
        <v>3702464.9500000048</v>
      </c>
      <c r="CJ8" s="5">
        <f t="shared" si="105"/>
        <v>2971621.090000005</v>
      </c>
      <c r="CK8" s="5">
        <f t="shared" si="105"/>
        <v>2071790.1000000047</v>
      </c>
      <c r="CL8" s="5">
        <f t="shared" si="105"/>
        <v>696873.96000000462</v>
      </c>
      <c r="CM8" s="5">
        <f t="shared" si="105"/>
        <v>3637661.320000005</v>
      </c>
      <c r="CN8" s="5">
        <f t="shared" si="105"/>
        <v>3346605.2400000049</v>
      </c>
      <c r="CO8" s="5">
        <f t="shared" si="105"/>
        <v>1510872.9200000048</v>
      </c>
      <c r="CP8" s="5">
        <f t="shared" si="105"/>
        <v>-136179.67999999528</v>
      </c>
      <c r="CQ8" s="5">
        <f t="shared" si="105"/>
        <v>-1682347.0899999952</v>
      </c>
      <c r="CR8" s="5">
        <f t="shared" si="105"/>
        <v>1302807.590000005</v>
      </c>
      <c r="CS8" s="5">
        <f t="shared" si="105"/>
        <v>212503.2600000049</v>
      </c>
      <c r="CT8" s="5">
        <f t="shared" si="105"/>
        <v>6413958.7900000047</v>
      </c>
      <c r="CU8" s="5">
        <f t="shared" si="105"/>
        <v>4440086.2200000044</v>
      </c>
      <c r="CV8" s="5">
        <f t="shared" si="105"/>
        <v>1924025.0800000045</v>
      </c>
      <c r="CW8" s="5">
        <f t="shared" si="105"/>
        <v>1640766.5100000044</v>
      </c>
      <c r="CX8" s="5">
        <f t="shared" si="105"/>
        <v>146875.81000000428</v>
      </c>
      <c r="CY8" s="5">
        <f t="shared" si="105"/>
        <v>3040120.4000000041</v>
      </c>
      <c r="CZ8" s="5">
        <f t="shared" si="105"/>
        <v>1227406.3300000043</v>
      </c>
      <c r="DA8" s="5">
        <f t="shared" si="105"/>
        <v>5607286.6700000037</v>
      </c>
      <c r="DB8" s="5">
        <f t="shared" si="105"/>
        <v>5457477.9100000039</v>
      </c>
      <c r="DC8" s="5">
        <f t="shared" si="105"/>
        <v>4221066.3400000036</v>
      </c>
      <c r="DD8" s="5">
        <f t="shared" si="105"/>
        <v>28350151.840000004</v>
      </c>
      <c r="DE8" s="5">
        <f t="shared" si="105"/>
        <v>31296012.930000003</v>
      </c>
      <c r="DF8" s="5">
        <f t="shared" si="105"/>
        <v>29290188.420000002</v>
      </c>
      <c r="DG8" s="5">
        <f t="shared" si="105"/>
        <v>7294309.370000001</v>
      </c>
      <c r="DH8" s="5">
        <f t="shared" si="105"/>
        <v>4891883.8900000006</v>
      </c>
      <c r="DI8" s="5">
        <f t="shared" si="105"/>
        <v>3254219.4700000007</v>
      </c>
      <c r="DJ8" s="5">
        <f t="shared" si="105"/>
        <v>1519881.9700000009</v>
      </c>
      <c r="DK8" s="5">
        <f t="shared" si="105"/>
        <v>-412121.34999999875</v>
      </c>
      <c r="DL8" s="5">
        <f t="shared" si="105"/>
        <v>2756190.9100000011</v>
      </c>
      <c r="DM8" s="5">
        <f t="shared" si="105"/>
        <v>877772.2200000009</v>
      </c>
      <c r="DN8" s="5">
        <f t="shared" si="105"/>
        <v>11378890.48</v>
      </c>
      <c r="DO8" s="5">
        <f t="shared" si="105"/>
        <v>9255476.9900000002</v>
      </c>
      <c r="DP8" s="5">
        <f t="shared" si="105"/>
        <v>6257835.7799999993</v>
      </c>
      <c r="DQ8" s="5">
        <f t="shared" si="105"/>
        <v>5341896.0499999989</v>
      </c>
      <c r="DR8" s="5">
        <f t="shared" si="105"/>
        <v>5913080.6199999982</v>
      </c>
      <c r="DS8" s="5">
        <f t="shared" si="105"/>
        <v>3933759.88</v>
      </c>
      <c r="DT8" s="5">
        <f t="shared" si="105"/>
        <v>1358091.2100000002</v>
      </c>
      <c r="DU8" s="5">
        <f t="shared" si="105"/>
        <v>408203.10000000056</v>
      </c>
      <c r="DV8" s="5">
        <f t="shared" si="105"/>
        <v>5350079.74</v>
      </c>
      <c r="DW8" s="5">
        <f t="shared" si="105"/>
        <v>4433170.04</v>
      </c>
      <c r="DX8" s="5">
        <f t="shared" si="105"/>
        <v>3140134.5100000007</v>
      </c>
      <c r="DY8" s="5">
        <f t="shared" si="105"/>
        <v>142229.16000000061</v>
      </c>
      <c r="DZ8" s="5">
        <f t="shared" si="105"/>
        <v>15649230.060000001</v>
      </c>
      <c r="EA8" s="5">
        <f t="shared" ref="EA8:GL8" si="106">DZ33</f>
        <v>15107478.17</v>
      </c>
      <c r="EB8" s="5">
        <f t="shared" si="106"/>
        <v>13798461.67</v>
      </c>
      <c r="EC8" s="5">
        <f t="shared" si="106"/>
        <v>12976522.9</v>
      </c>
      <c r="ED8" s="5">
        <f t="shared" si="106"/>
        <v>9080067.0500000026</v>
      </c>
      <c r="EE8" s="5">
        <f t="shared" si="106"/>
        <v>8461105.1700000037</v>
      </c>
      <c r="EF8" s="5">
        <f t="shared" si="106"/>
        <v>5308260.6700000037</v>
      </c>
      <c r="EG8" s="5">
        <f t="shared" si="106"/>
        <v>6633572.9200000037</v>
      </c>
      <c r="EH8" s="5">
        <f t="shared" si="106"/>
        <v>4657404.8200000031</v>
      </c>
      <c r="EI8" s="5">
        <f t="shared" si="106"/>
        <v>3633553.5700000031</v>
      </c>
      <c r="EJ8" s="5">
        <f t="shared" si="106"/>
        <v>1936964.7100000046</v>
      </c>
      <c r="EK8" s="5">
        <f t="shared" si="106"/>
        <v>1263056.8700000048</v>
      </c>
      <c r="EL8" s="5">
        <f t="shared" si="106"/>
        <v>6136814.9600000046</v>
      </c>
      <c r="EM8" s="5">
        <f t="shared" si="106"/>
        <v>4952357.9100000039</v>
      </c>
      <c r="EN8" s="5">
        <f t="shared" si="106"/>
        <v>2735188.5500000035</v>
      </c>
      <c r="EO8" s="5">
        <f t="shared" si="106"/>
        <v>587419.07000000507</v>
      </c>
      <c r="EP8" s="5">
        <f t="shared" si="106"/>
        <v>21560766.980000004</v>
      </c>
      <c r="EQ8" s="5">
        <f t="shared" si="106"/>
        <v>20039228.350000005</v>
      </c>
      <c r="ER8" s="5">
        <f t="shared" si="106"/>
        <v>19209442.780000005</v>
      </c>
      <c r="ES8" s="5">
        <f t="shared" si="106"/>
        <v>16499163.660000004</v>
      </c>
      <c r="ET8" s="5">
        <f t="shared" si="106"/>
        <v>15814286.330000004</v>
      </c>
      <c r="EU8" s="5">
        <f t="shared" si="106"/>
        <v>13766943.540000003</v>
      </c>
      <c r="EV8" s="5">
        <f t="shared" si="106"/>
        <v>12399470.460000003</v>
      </c>
      <c r="EW8" s="5">
        <f t="shared" si="106"/>
        <v>11662790.070000002</v>
      </c>
      <c r="EX8" s="5">
        <f t="shared" si="106"/>
        <v>9418774.6700000018</v>
      </c>
      <c r="EY8" s="5">
        <f t="shared" si="106"/>
        <v>8066643.2600000016</v>
      </c>
      <c r="EZ8" s="5">
        <f t="shared" si="106"/>
        <v>5905708.0300000012</v>
      </c>
      <c r="FA8" s="5">
        <f t="shared" si="106"/>
        <v>7169248.4300000016</v>
      </c>
      <c r="FB8" s="5">
        <f t="shared" si="106"/>
        <v>3615222.2900000028</v>
      </c>
      <c r="FC8" s="5">
        <f t="shared" si="106"/>
        <v>16706488.300000003</v>
      </c>
      <c r="FD8" s="5">
        <f t="shared" si="106"/>
        <v>15176660.280000009</v>
      </c>
      <c r="FE8" s="5">
        <f t="shared" si="106"/>
        <v>15376835.73000001</v>
      </c>
      <c r="FF8" s="5">
        <f t="shared" si="106"/>
        <v>13550728.07000001</v>
      </c>
      <c r="FG8" s="5">
        <f t="shared" si="106"/>
        <v>12800333.74000001</v>
      </c>
      <c r="FH8" s="5">
        <f t="shared" si="106"/>
        <v>5914756.5800000131</v>
      </c>
      <c r="FI8" s="5">
        <f t="shared" si="106"/>
        <v>3755550.8700000132</v>
      </c>
      <c r="FJ8" s="5">
        <f t="shared" si="106"/>
        <v>3112263.2400000133</v>
      </c>
      <c r="FK8" s="5">
        <f t="shared" si="106"/>
        <v>248091.74000001326</v>
      </c>
      <c r="FL8" s="5">
        <f t="shared" si="106"/>
        <v>6424648.750000013</v>
      </c>
      <c r="FM8" s="5">
        <f t="shared" si="106"/>
        <v>4110071.8700000127</v>
      </c>
      <c r="FN8" s="5">
        <f t="shared" si="106"/>
        <v>22793656.060000014</v>
      </c>
      <c r="FO8" s="5">
        <f t="shared" si="106"/>
        <v>19150621.960000016</v>
      </c>
      <c r="FP8" s="5">
        <f t="shared" si="106"/>
        <v>15663291.380000016</v>
      </c>
      <c r="FQ8" s="5">
        <f t="shared" si="106"/>
        <v>12944974.640000017</v>
      </c>
      <c r="FR8" s="5">
        <f t="shared" si="106"/>
        <v>7230734.1800000165</v>
      </c>
      <c r="FS8" s="5">
        <f t="shared" si="106"/>
        <v>4279350.7400000161</v>
      </c>
      <c r="FT8" s="5">
        <f t="shared" si="106"/>
        <v>3366420.7400000161</v>
      </c>
      <c r="FU8" s="5">
        <f t="shared" si="106"/>
        <v>655843.83000001591</v>
      </c>
      <c r="FV8" s="5">
        <f t="shared" si="106"/>
        <v>4717620.1700000167</v>
      </c>
      <c r="FW8" s="5">
        <f t="shared" si="106"/>
        <v>4003120.490000017</v>
      </c>
      <c r="FX8" s="5">
        <f t="shared" si="106"/>
        <v>2092971.6900000172</v>
      </c>
      <c r="FY8" s="5">
        <f t="shared" si="106"/>
        <v>9153112.7600000165</v>
      </c>
      <c r="FZ8" s="5">
        <f t="shared" si="106"/>
        <v>5717186.6900000162</v>
      </c>
      <c r="GA8" s="5">
        <f t="shared" si="106"/>
        <v>2847106.6100000162</v>
      </c>
      <c r="GB8" s="5">
        <f t="shared" si="106"/>
        <v>1332431.4800000163</v>
      </c>
      <c r="GC8" s="5">
        <f t="shared" si="106"/>
        <v>-512281.33999998379</v>
      </c>
      <c r="GD8" s="5">
        <f t="shared" si="106"/>
        <v>3726372.2900000149</v>
      </c>
      <c r="GE8" s="5">
        <f t="shared" si="106"/>
        <v>634345.40000001469</v>
      </c>
      <c r="GF8" s="5">
        <f t="shared" si="106"/>
        <v>-241394.26999998535</v>
      </c>
      <c r="GG8" s="5">
        <f t="shared" si="106"/>
        <v>5949701.8100000145</v>
      </c>
      <c r="GH8" s="5">
        <f t="shared" si="106"/>
        <v>2378990.8100000145</v>
      </c>
      <c r="GI8" s="5">
        <f t="shared" si="106"/>
        <v>-1496930.3899999855</v>
      </c>
      <c r="GJ8" s="5">
        <f t="shared" si="106"/>
        <v>6341475.040000014</v>
      </c>
      <c r="GK8" s="5">
        <f t="shared" si="106"/>
        <v>3113263.040000014</v>
      </c>
      <c r="GL8" s="5">
        <f t="shared" si="106"/>
        <v>1099428.8600000141</v>
      </c>
      <c r="GM8" s="5">
        <f t="shared" ref="GM8:IX8" si="107">GL33</f>
        <v>8301972.5200000154</v>
      </c>
      <c r="GN8" s="5">
        <f t="shared" si="107"/>
        <v>4710000.0400000159</v>
      </c>
      <c r="GO8" s="5">
        <f t="shared" si="107"/>
        <v>2455202.0400000159</v>
      </c>
      <c r="GP8" s="5">
        <f t="shared" si="107"/>
        <v>8746001.2700000163</v>
      </c>
      <c r="GQ8" s="5">
        <f t="shared" si="107"/>
        <v>3107875.1400000164</v>
      </c>
      <c r="GR8" s="5">
        <f t="shared" si="107"/>
        <v>-588295.88999998337</v>
      </c>
      <c r="GS8" s="5">
        <f t="shared" si="107"/>
        <v>8076674.1700000167</v>
      </c>
      <c r="GT8" s="5">
        <f t="shared" si="107"/>
        <v>32324336.500000015</v>
      </c>
      <c r="GU8" s="5">
        <f t="shared" si="107"/>
        <v>6519223.5400000215</v>
      </c>
      <c r="GV8" s="5">
        <f t="shared" si="107"/>
        <v>6413543.8800000222</v>
      </c>
      <c r="GW8" s="5">
        <f t="shared" si="107"/>
        <v>6180405.5500000222</v>
      </c>
      <c r="GX8" s="5">
        <f t="shared" si="107"/>
        <v>3005021.2900000224</v>
      </c>
      <c r="GY8" s="5">
        <f t="shared" si="107"/>
        <v>684553.28000002261</v>
      </c>
      <c r="GZ8" s="5">
        <f t="shared" si="107"/>
        <v>-2163140.8699999778</v>
      </c>
      <c r="HA8" s="5">
        <f t="shared" si="107"/>
        <v>700917.21000000834</v>
      </c>
      <c r="HB8" s="5">
        <f t="shared" si="107"/>
        <v>700917.21000000834</v>
      </c>
      <c r="HC8" s="5">
        <f t="shared" si="107"/>
        <v>685644.99000000837</v>
      </c>
      <c r="HD8" s="5">
        <f t="shared" si="107"/>
        <v>686574.0200000084</v>
      </c>
      <c r="HE8" s="5">
        <f t="shared" si="107"/>
        <v>645256.0200000084</v>
      </c>
      <c r="HF8" s="5">
        <f t="shared" si="107"/>
        <v>653582.70000000845</v>
      </c>
      <c r="HG8" s="5">
        <f t="shared" si="107"/>
        <v>681389.82000000845</v>
      </c>
      <c r="HH8" s="5">
        <f t="shared" si="107"/>
        <v>681754.82000000845</v>
      </c>
      <c r="HI8" s="5">
        <f t="shared" si="107"/>
        <v>681754.82000000845</v>
      </c>
      <c r="HJ8" s="5">
        <f t="shared" si="107"/>
        <v>681754.82000000845</v>
      </c>
      <c r="HK8" s="5">
        <f t="shared" si="107"/>
        <v>681754.82000000845</v>
      </c>
      <c r="HL8" s="5">
        <f t="shared" si="107"/>
        <v>667888.15000000841</v>
      </c>
      <c r="HM8" s="5">
        <f t="shared" si="107"/>
        <v>643791.86000000837</v>
      </c>
      <c r="HN8" s="5">
        <f t="shared" si="107"/>
        <v>643791.86000000837</v>
      </c>
      <c r="HO8" s="5">
        <f t="shared" si="107"/>
        <v>643791.86000000837</v>
      </c>
      <c r="HP8" s="5">
        <f t="shared" si="107"/>
        <v>654004.38000000839</v>
      </c>
      <c r="HQ8" s="5">
        <f t="shared" si="107"/>
        <v>648053.76000000839</v>
      </c>
      <c r="HR8" s="5">
        <f t="shared" si="107"/>
        <v>648053.76000000839</v>
      </c>
      <c r="HS8" s="5">
        <f t="shared" si="107"/>
        <v>648279.79000000842</v>
      </c>
      <c r="HT8" s="5">
        <f t="shared" si="107"/>
        <v>647982.34000000847</v>
      </c>
      <c r="HU8" s="5">
        <f t="shared" si="107"/>
        <v>647982.34000000847</v>
      </c>
      <c r="HV8" s="5">
        <f t="shared" si="107"/>
        <v>642031.24000000849</v>
      </c>
      <c r="HW8" s="5">
        <f t="shared" si="107"/>
        <v>642031.24000000849</v>
      </c>
      <c r="HX8" s="5">
        <f t="shared" si="107"/>
        <v>642031.24000000849</v>
      </c>
      <c r="HY8" s="5">
        <f t="shared" si="107"/>
        <v>642031.24000000849</v>
      </c>
      <c r="HZ8" s="5">
        <f t="shared" si="107"/>
        <v>642031.24000000849</v>
      </c>
      <c r="IA8" s="5">
        <f t="shared" si="107"/>
        <v>642031.24000000849</v>
      </c>
      <c r="IB8" s="5">
        <f t="shared" si="107"/>
        <v>642031.24000000849</v>
      </c>
      <c r="IC8" s="5">
        <f t="shared" si="107"/>
        <v>642031.24000000849</v>
      </c>
      <c r="ID8" s="5">
        <f t="shared" si="107"/>
        <v>642031.24000000849</v>
      </c>
      <c r="IE8" s="5">
        <f t="shared" si="107"/>
        <v>642031.24000000849</v>
      </c>
      <c r="IF8" s="5">
        <f t="shared" si="107"/>
        <v>642031.24000000849</v>
      </c>
      <c r="IG8" s="5">
        <f t="shared" si="107"/>
        <v>642031.24000000849</v>
      </c>
      <c r="IH8" s="5">
        <f t="shared" si="107"/>
        <v>642031.24000000849</v>
      </c>
      <c r="II8" s="5">
        <f t="shared" si="107"/>
        <v>642031.24000000849</v>
      </c>
      <c r="IJ8" s="5">
        <f t="shared" si="107"/>
        <v>642031.24000000849</v>
      </c>
      <c r="IK8" s="5">
        <f t="shared" si="107"/>
        <v>642031.24000000849</v>
      </c>
      <c r="IL8" s="5">
        <f t="shared" si="107"/>
        <v>642031.24000000849</v>
      </c>
      <c r="IM8" s="5">
        <f t="shared" si="107"/>
        <v>642031.24000000849</v>
      </c>
      <c r="IN8" s="5">
        <f t="shared" si="107"/>
        <v>642031.24000000849</v>
      </c>
      <c r="IO8" s="5">
        <f t="shared" si="107"/>
        <v>642031.24000000849</v>
      </c>
      <c r="IP8" s="5">
        <f t="shared" si="107"/>
        <v>642031.24000000849</v>
      </c>
      <c r="IQ8" s="5">
        <f t="shared" si="107"/>
        <v>642031.24000000849</v>
      </c>
      <c r="IR8" s="5">
        <f t="shared" si="107"/>
        <v>642031.24000000849</v>
      </c>
      <c r="IS8" s="5">
        <f t="shared" si="107"/>
        <v>642031.24000000849</v>
      </c>
      <c r="IT8" s="5">
        <f t="shared" si="107"/>
        <v>642031.24000000849</v>
      </c>
      <c r="IU8" s="5">
        <f t="shared" si="107"/>
        <v>642031.24000000849</v>
      </c>
      <c r="IV8" s="5">
        <f t="shared" si="107"/>
        <v>642031.24000000849</v>
      </c>
      <c r="IW8" s="5">
        <f t="shared" si="107"/>
        <v>642031.24000000849</v>
      </c>
      <c r="IX8" s="5">
        <f t="shared" si="107"/>
        <v>642031.24000000849</v>
      </c>
      <c r="IY8" s="5">
        <f t="shared" ref="IY8:KE8" si="108">IX33</f>
        <v>642031.24000000849</v>
      </c>
      <c r="IZ8" s="5">
        <f t="shared" si="108"/>
        <v>642031.24000000849</v>
      </c>
      <c r="JA8" s="5">
        <f t="shared" si="108"/>
        <v>642031.24000000849</v>
      </c>
      <c r="JB8" s="5">
        <f t="shared" si="108"/>
        <v>642031.24000000849</v>
      </c>
      <c r="JC8" s="5">
        <f t="shared" si="108"/>
        <v>642031.24000000849</v>
      </c>
      <c r="JD8" s="5">
        <f t="shared" si="108"/>
        <v>642031.24000000849</v>
      </c>
      <c r="JE8" s="5">
        <f t="shared" si="108"/>
        <v>642031.24000000849</v>
      </c>
      <c r="JF8" s="5">
        <f t="shared" si="108"/>
        <v>642031.24000000849</v>
      </c>
      <c r="JG8" s="5">
        <f t="shared" si="108"/>
        <v>642031.24000000849</v>
      </c>
      <c r="JH8" s="5">
        <f t="shared" si="108"/>
        <v>642031.24000000849</v>
      </c>
      <c r="JI8" s="5">
        <f t="shared" si="108"/>
        <v>642031.24000000849</v>
      </c>
      <c r="JJ8" s="5">
        <f t="shared" si="108"/>
        <v>642031.24000000849</v>
      </c>
      <c r="JK8" s="5">
        <f t="shared" si="108"/>
        <v>642031.24000000849</v>
      </c>
      <c r="JL8" s="5">
        <f t="shared" si="108"/>
        <v>642031.24000000849</v>
      </c>
      <c r="JM8" s="5">
        <f t="shared" si="108"/>
        <v>642031.24000000849</v>
      </c>
      <c r="JN8" s="5">
        <f t="shared" si="108"/>
        <v>642031.24000000849</v>
      </c>
      <c r="JO8" s="5">
        <f t="shared" si="108"/>
        <v>642031.24000000849</v>
      </c>
      <c r="JP8" s="5">
        <f t="shared" si="108"/>
        <v>642031.24000000849</v>
      </c>
      <c r="JQ8" s="5">
        <f t="shared" si="108"/>
        <v>642031.24000000849</v>
      </c>
      <c r="JR8" s="5">
        <f t="shared" si="108"/>
        <v>642031.24000000849</v>
      </c>
      <c r="JS8" s="5">
        <f t="shared" si="108"/>
        <v>642031.24000000849</v>
      </c>
      <c r="JT8" s="5">
        <f t="shared" si="108"/>
        <v>642031.24000000849</v>
      </c>
      <c r="JU8" s="5">
        <f t="shared" si="108"/>
        <v>642031.24000000849</v>
      </c>
      <c r="JV8" s="5">
        <f t="shared" si="108"/>
        <v>642031.24000000849</v>
      </c>
      <c r="JW8" s="5">
        <f t="shared" si="108"/>
        <v>642031.24000000849</v>
      </c>
      <c r="JX8" s="5">
        <f t="shared" si="108"/>
        <v>642031.24000000849</v>
      </c>
      <c r="JY8" s="5">
        <f t="shared" si="108"/>
        <v>642031.24000000849</v>
      </c>
      <c r="JZ8" s="5">
        <f t="shared" si="108"/>
        <v>642031.24000000849</v>
      </c>
      <c r="KA8" s="5">
        <f t="shared" si="108"/>
        <v>642031.24000000849</v>
      </c>
      <c r="KB8" s="5">
        <f t="shared" si="108"/>
        <v>642031.24000000849</v>
      </c>
      <c r="KC8" s="5">
        <f t="shared" si="108"/>
        <v>642031.24000000849</v>
      </c>
      <c r="KD8" s="5">
        <f t="shared" si="108"/>
        <v>642031.24000000849</v>
      </c>
      <c r="KE8" s="5">
        <f t="shared" si="108"/>
        <v>642031.24000000849</v>
      </c>
      <c r="KF8" s="5">
        <f t="shared" ref="KF8" si="109">KE33</f>
        <v>642031.24000000849</v>
      </c>
      <c r="KG8" s="5">
        <f t="shared" ref="KG8" si="110">KF33</f>
        <v>642031.24000000849</v>
      </c>
      <c r="KH8" s="5">
        <f t="shared" ref="KH8" si="111">KG33</f>
        <v>642031.24000000849</v>
      </c>
      <c r="KI8" s="5">
        <f t="shared" ref="KI8" si="112">KH33</f>
        <v>642031.24000000849</v>
      </c>
      <c r="KJ8" s="5">
        <f t="shared" ref="KJ8" si="113">KI33</f>
        <v>642031.24000000849</v>
      </c>
      <c r="KK8" s="5">
        <f t="shared" ref="KK8" si="114">KJ33</f>
        <v>642031.24000000849</v>
      </c>
      <c r="KL8" s="5">
        <f t="shared" ref="KL8" si="115">KK33</f>
        <v>642031.24000000849</v>
      </c>
      <c r="KM8" s="5">
        <f t="shared" ref="KM8" si="116">KL33</f>
        <v>642031.24000000849</v>
      </c>
      <c r="KN8" s="5">
        <f t="shared" ref="KN8" si="117">KM33</f>
        <v>642031.24000000849</v>
      </c>
      <c r="KO8" s="5">
        <f t="shared" ref="KO8" si="118">KN33</f>
        <v>642031.24000000849</v>
      </c>
      <c r="KP8" s="5">
        <f t="shared" ref="KP8" si="119">KO33</f>
        <v>642031.24000000849</v>
      </c>
      <c r="KQ8" s="5">
        <f t="shared" ref="KQ8" si="120">KP33</f>
        <v>642031.24000000849</v>
      </c>
      <c r="KR8" s="5">
        <f t="shared" ref="KR8" si="121">KQ33</f>
        <v>642031.24000000849</v>
      </c>
      <c r="KS8" s="5">
        <f t="shared" ref="KS8" si="122">KR33</f>
        <v>642031.24000000849</v>
      </c>
      <c r="KT8" s="5">
        <f t="shared" ref="KT8" si="123">KS33</f>
        <v>642031.24000000849</v>
      </c>
      <c r="KU8" s="5">
        <f t="shared" ref="KU8" si="124">KT33</f>
        <v>642031.24000000849</v>
      </c>
      <c r="KV8" s="5">
        <f t="shared" ref="KV8" si="125">KU33</f>
        <v>642031.24000000849</v>
      </c>
      <c r="KW8" s="5">
        <f t="shared" ref="KW8" si="126">KV33</f>
        <v>642031.24000000849</v>
      </c>
      <c r="KX8" s="5">
        <f t="shared" ref="KX8" si="127">KW33</f>
        <v>642031.24000000849</v>
      </c>
      <c r="KY8" s="5">
        <f t="shared" ref="KY8" si="128">KX33</f>
        <v>642031.24000000849</v>
      </c>
      <c r="KZ8" s="5">
        <f t="shared" ref="KZ8" si="129">KY33</f>
        <v>642031.24000000849</v>
      </c>
      <c r="LA8" s="5">
        <f t="shared" ref="LA8" si="130">KZ33</f>
        <v>642031.24000000849</v>
      </c>
      <c r="LB8" s="5">
        <f t="shared" ref="LB8" si="131">LA33</f>
        <v>642031.24000000849</v>
      </c>
      <c r="LC8" s="5">
        <f t="shared" ref="LC8" si="132">LB33</f>
        <v>642031.24000000849</v>
      </c>
      <c r="LD8" s="5">
        <f t="shared" ref="LD8" si="133">LC33</f>
        <v>642031.24000000849</v>
      </c>
      <c r="LE8" s="5">
        <f t="shared" ref="LE8" si="134">LD33</f>
        <v>642031.24000000849</v>
      </c>
      <c r="LF8" s="5">
        <f t="shared" ref="LF8" si="135">LE33</f>
        <v>642031.24000000849</v>
      </c>
      <c r="LG8" s="5">
        <f t="shared" ref="LG8" si="136">LF33</f>
        <v>642031.24000000849</v>
      </c>
      <c r="LH8" s="5">
        <f t="shared" ref="LH8" si="137">LG33</f>
        <v>642031.24000000849</v>
      </c>
      <c r="LI8" s="5">
        <f t="shared" ref="LI8" si="138">LH33</f>
        <v>642031.24000000849</v>
      </c>
      <c r="LJ8" s="5">
        <f t="shared" ref="LJ8" si="139">LI33</f>
        <v>642031.24000000849</v>
      </c>
      <c r="LK8" s="5">
        <f t="shared" ref="LK8" si="140">LJ33</f>
        <v>642031.24000000849</v>
      </c>
      <c r="LL8" s="5">
        <f t="shared" ref="LL8" si="141">LK33</f>
        <v>642031.24000000849</v>
      </c>
      <c r="LM8" s="5">
        <f t="shared" ref="LM8" si="142">LL33</f>
        <v>642031.24000000849</v>
      </c>
      <c r="LN8" s="5">
        <f t="shared" ref="LN8" si="143">LM33</f>
        <v>642031.24000000849</v>
      </c>
      <c r="LO8" s="5">
        <f t="shared" ref="LO8" si="144">LN33</f>
        <v>642031.24000000849</v>
      </c>
      <c r="LP8" s="5">
        <f t="shared" ref="LP8" si="145">LO33</f>
        <v>642031.24000000849</v>
      </c>
      <c r="LQ8" s="5">
        <f t="shared" ref="LQ8" si="146">LP33</f>
        <v>642031.24000000849</v>
      </c>
      <c r="LR8" s="5">
        <f t="shared" ref="LR8" si="147">LQ33</f>
        <v>642031.24000000849</v>
      </c>
      <c r="LS8" s="5">
        <f t="shared" ref="LS8" si="148">LR33</f>
        <v>642031.24000000849</v>
      </c>
      <c r="LT8" s="5">
        <f t="shared" ref="LT8" si="149">LS33</f>
        <v>642031.24000000849</v>
      </c>
      <c r="LU8" s="5">
        <f t="shared" ref="LU8" si="150">LT33</f>
        <v>642031.24000000849</v>
      </c>
      <c r="LV8" s="5">
        <f t="shared" ref="LV8" si="151">LU33</f>
        <v>642031.24000000849</v>
      </c>
      <c r="LW8" s="5">
        <f t="shared" ref="LW8" si="152">LV33</f>
        <v>642031.24000000849</v>
      </c>
      <c r="LX8" s="5">
        <f t="shared" ref="LX8" si="153">LW33</f>
        <v>642031.24000000849</v>
      </c>
      <c r="LY8" s="5">
        <f t="shared" ref="LY8" si="154">LX33</f>
        <v>642031.24000000849</v>
      </c>
      <c r="LZ8" s="5">
        <f t="shared" ref="LZ8" si="155">LY33</f>
        <v>642031.24000000849</v>
      </c>
      <c r="MA8" s="5">
        <f t="shared" ref="MA8" si="156">LZ33</f>
        <v>642031.24000000849</v>
      </c>
      <c r="MB8" s="5">
        <f t="shared" ref="MB8" si="157">MA33</f>
        <v>642031.24000000849</v>
      </c>
      <c r="MC8" s="5">
        <f t="shared" ref="MC8" si="158">MB33</f>
        <v>642031.24000000849</v>
      </c>
      <c r="MD8" s="5">
        <f t="shared" ref="MD8" si="159">MC33</f>
        <v>642031.24000000849</v>
      </c>
      <c r="ME8" s="5">
        <f t="shared" ref="ME8" si="160">MD33</f>
        <v>642031.24000000849</v>
      </c>
      <c r="MF8" s="5">
        <f t="shared" ref="MF8" si="161">ME33</f>
        <v>642031.24000000849</v>
      </c>
      <c r="MG8" s="5">
        <f t="shared" ref="MG8" si="162">MF33</f>
        <v>642031.24000000849</v>
      </c>
      <c r="MH8" s="5">
        <f t="shared" ref="MH8" si="163">MG33</f>
        <v>642031.24000000849</v>
      </c>
      <c r="MI8" s="5">
        <f t="shared" ref="MI8" si="164">MH33</f>
        <v>642031.24000000849</v>
      </c>
      <c r="MJ8" s="5">
        <f t="shared" ref="MJ8" si="165">MI33</f>
        <v>642031.24000000849</v>
      </c>
      <c r="MK8" s="5">
        <f t="shared" ref="MK8" si="166">MJ33</f>
        <v>642031.24000000849</v>
      </c>
      <c r="ML8" s="5">
        <f t="shared" ref="ML8" si="167">MK33</f>
        <v>642031.24000000849</v>
      </c>
      <c r="MM8" s="5">
        <f t="shared" ref="MM8" si="168">ML33</f>
        <v>642031.24000000849</v>
      </c>
      <c r="MN8" s="5">
        <f t="shared" ref="MN8" si="169">MM33</f>
        <v>642031.24000000849</v>
      </c>
      <c r="MO8" s="5">
        <f t="shared" ref="MO8" si="170">MN33</f>
        <v>642031.24000000849</v>
      </c>
      <c r="MP8" s="5">
        <f t="shared" ref="MP8" si="171">MO33</f>
        <v>642031.24000000849</v>
      </c>
      <c r="MQ8" s="5">
        <f t="shared" ref="MQ8" si="172">MP33</f>
        <v>642031.24000000849</v>
      </c>
      <c r="MR8" s="5">
        <f t="shared" ref="MR8" si="173">MQ33</f>
        <v>642031.24000000849</v>
      </c>
      <c r="MS8" s="5">
        <f t="shared" ref="MS8" si="174">MR33</f>
        <v>642031.24000000849</v>
      </c>
      <c r="MT8" s="5">
        <f t="shared" ref="MT8" si="175">MS33</f>
        <v>642031.24000000849</v>
      </c>
      <c r="MU8" s="5">
        <f t="shared" ref="MU8" si="176">MT33</f>
        <v>642031.24000000849</v>
      </c>
      <c r="MV8" s="5">
        <f t="shared" ref="MV8" si="177">MU33</f>
        <v>642031.24000000849</v>
      </c>
      <c r="MW8" s="5">
        <f t="shared" ref="MW8" si="178">MV33</f>
        <v>642031.24000000849</v>
      </c>
      <c r="MX8" s="5">
        <f t="shared" ref="MX8" si="179">MW33</f>
        <v>642031.24000000849</v>
      </c>
      <c r="MY8" s="5">
        <f t="shared" ref="MY8" si="180">MX33</f>
        <v>642031.24000000849</v>
      </c>
      <c r="MZ8" s="5">
        <f t="shared" ref="MZ8" si="181">MY33</f>
        <v>642031.24000000849</v>
      </c>
      <c r="NA8" s="5">
        <f t="shared" ref="NA8" si="182">MZ33</f>
        <v>642031.24000000849</v>
      </c>
      <c r="NB8" s="5">
        <f t="shared" ref="NB8" si="183">NA33</f>
        <v>642031.24000000849</v>
      </c>
      <c r="NC8" s="5">
        <f t="shared" ref="NC8" si="184">NB33</f>
        <v>642031.24000000849</v>
      </c>
      <c r="ND8" s="5">
        <f t="shared" ref="ND8" si="185">NC33</f>
        <v>642031.24000000849</v>
      </c>
      <c r="NE8" s="5">
        <f t="shared" ref="NE8" si="186">ND33</f>
        <v>642031.24000000849</v>
      </c>
      <c r="NF8" s="5">
        <f t="shared" ref="NF8" si="187">NE33</f>
        <v>642031.24000000849</v>
      </c>
      <c r="NG8" s="5">
        <f t="shared" ref="NG8" si="188">NF33</f>
        <v>642031.24000000849</v>
      </c>
      <c r="NH8" s="5">
        <f t="shared" ref="NH8" si="189">NG33</f>
        <v>642031.24000000849</v>
      </c>
      <c r="NI8" s="5">
        <f t="shared" ref="NI8" si="190">NH33</f>
        <v>642031.24000000849</v>
      </c>
      <c r="NJ8" s="5">
        <f t="shared" ref="NJ8" si="191">NI33</f>
        <v>642031.24000000849</v>
      </c>
      <c r="NK8" s="5">
        <f t="shared" ref="NK8" si="192">NJ33</f>
        <v>642031.24000000849</v>
      </c>
      <c r="NL8" s="5">
        <f t="shared" ref="NL8" si="193">NK33</f>
        <v>642031.24000000849</v>
      </c>
      <c r="NM8" s="5">
        <f t="shared" ref="NM8" si="194">NL33</f>
        <v>642031.24000000849</v>
      </c>
      <c r="NN8" s="5">
        <f t="shared" ref="NN8" si="195">NM33</f>
        <v>642031.24000000849</v>
      </c>
      <c r="NO8" s="5">
        <f t="shared" ref="NO8" si="196">NN33</f>
        <v>642031.24000000849</v>
      </c>
      <c r="NP8" s="5">
        <f t="shared" ref="NP8" si="197">NO33</f>
        <v>642031.24000000849</v>
      </c>
      <c r="NQ8" s="5">
        <f t="shared" ref="NQ8" si="198">NP33</f>
        <v>642031.24000000849</v>
      </c>
      <c r="NR8" s="5">
        <f t="shared" ref="NR8" si="199">NQ33</f>
        <v>642031.24000000849</v>
      </c>
      <c r="NS8" s="5">
        <f t="shared" ref="NS8" si="200">NR33</f>
        <v>642031.24000000849</v>
      </c>
    </row>
    <row r="9" spans="1:383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</row>
    <row r="10" spans="1:383" x14ac:dyDescent="0.25">
      <c r="A10" s="10" t="s">
        <v>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30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34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</row>
    <row r="11" spans="1:383" x14ac:dyDescent="0.25">
      <c r="A11" s="12" t="s">
        <v>17</v>
      </c>
      <c r="B11" s="5">
        <v>-86399.18</v>
      </c>
      <c r="C11" s="5">
        <v>-167994.61</v>
      </c>
      <c r="D11" s="5">
        <v>-131508.51</v>
      </c>
      <c r="E11" s="5">
        <v>-278891.25</v>
      </c>
      <c r="F11" s="5">
        <v>-114113.71</v>
      </c>
      <c r="G11" s="5">
        <v>-77242.39</v>
      </c>
      <c r="H11" s="5">
        <v>-332607.27</v>
      </c>
      <c r="I11" s="5">
        <v>-118513.35999999999</v>
      </c>
      <c r="J11" s="5">
        <v>-165281.63000000006</v>
      </c>
      <c r="K11" s="5">
        <v>-146324.4</v>
      </c>
      <c r="L11" s="5">
        <v>-250243.21000000002</v>
      </c>
      <c r="M11" s="5">
        <v>-372267.58999999991</v>
      </c>
      <c r="N11" s="5">
        <v>-189188.85000000003</v>
      </c>
      <c r="O11" s="5">
        <v>-155165.43</v>
      </c>
      <c r="P11" s="5">
        <v>-263434.86</v>
      </c>
      <c r="Q11" s="5">
        <v>-272712</v>
      </c>
      <c r="R11" s="5">
        <v>-175211.6</v>
      </c>
      <c r="S11" s="5">
        <v>-195385.78999999998</v>
      </c>
      <c r="T11" s="5">
        <v>-302851.62</v>
      </c>
      <c r="U11" s="5">
        <v>-315391.97000000003</v>
      </c>
      <c r="V11" s="5">
        <v>-618556.67999999993</v>
      </c>
      <c r="W11" s="5">
        <v>-137111.44000000003</v>
      </c>
      <c r="X11" s="5">
        <v>-288490.47000000003</v>
      </c>
      <c r="Y11" s="5">
        <v>-470731.71000000008</v>
      </c>
      <c r="Z11" s="5">
        <v>-216061.7</v>
      </c>
      <c r="AA11" s="5">
        <v>-422048.26000000007</v>
      </c>
      <c r="AB11" s="5">
        <v>0</v>
      </c>
      <c r="AC11" s="5">
        <v>-903317.66</v>
      </c>
      <c r="AD11" s="5">
        <v>-295480.14</v>
      </c>
      <c r="AE11" s="5">
        <v>-357978.51</v>
      </c>
      <c r="AF11" s="5">
        <v>-348988.56</v>
      </c>
      <c r="AG11" s="5">
        <v>-178341.25000000006</v>
      </c>
      <c r="AH11" s="5">
        <v>-525640.37999999989</v>
      </c>
      <c r="AI11" s="5">
        <v>-266596.50000000006</v>
      </c>
      <c r="AJ11" s="5">
        <v>-468675.25000000006</v>
      </c>
      <c r="AK11" s="5">
        <v>-233090.07000000009</v>
      </c>
      <c r="AL11" s="5">
        <v>-239179.35000000006</v>
      </c>
      <c r="AM11" s="5">
        <v>-647547.25000000023</v>
      </c>
      <c r="AN11" s="5">
        <v>-412182.4</v>
      </c>
      <c r="AO11" s="5">
        <v>-637164.68999999994</v>
      </c>
      <c r="AP11" s="5">
        <v>-405250.31</v>
      </c>
      <c r="AQ11" s="5">
        <v>-531058.15</v>
      </c>
      <c r="AR11" s="5">
        <v>-690889.14</v>
      </c>
      <c r="AS11" s="5">
        <v>-397548.43</v>
      </c>
      <c r="AT11" s="5">
        <v>-293446.78000000003</v>
      </c>
      <c r="AU11" s="5">
        <v>-613098.29</v>
      </c>
      <c r="AV11" s="5">
        <v>-45383.13</v>
      </c>
      <c r="AW11" s="5">
        <v>-39207.879999999997</v>
      </c>
      <c r="AX11" s="5">
        <v>-844229.23</v>
      </c>
      <c r="AY11" s="5">
        <v>-640623.43000000005</v>
      </c>
      <c r="AZ11" s="5">
        <v>-627915.86</v>
      </c>
      <c r="BA11" s="5">
        <v>-638505.43000000005</v>
      </c>
      <c r="BB11" s="5">
        <v>-422312.8</v>
      </c>
      <c r="BC11" s="5">
        <v>-539649.06000000006</v>
      </c>
      <c r="BD11" s="5">
        <v>-556324.72</v>
      </c>
      <c r="BE11" s="5">
        <v>-507218.01</v>
      </c>
      <c r="BF11" s="5">
        <v>-734612.49</v>
      </c>
      <c r="BG11" s="5">
        <v>-432022.98</v>
      </c>
      <c r="BH11" s="5">
        <v>-2203034.52</v>
      </c>
      <c r="BI11" s="5">
        <v>-47050</v>
      </c>
      <c r="BJ11" s="5">
        <v>-425072.98</v>
      </c>
      <c r="BK11" s="5">
        <v>-508522.94</v>
      </c>
      <c r="BL11" s="5">
        <v>-1700515.74</v>
      </c>
      <c r="BM11" s="5">
        <v>-883337.8</v>
      </c>
      <c r="BN11" s="5">
        <v>-999675.26</v>
      </c>
      <c r="BO11" s="5">
        <v>-486948.04</v>
      </c>
      <c r="BP11" s="5">
        <v>-721605.46</v>
      </c>
      <c r="BQ11" s="5">
        <v>-700417.59</v>
      </c>
      <c r="BR11" s="5">
        <v>-1265716.08</v>
      </c>
      <c r="BS11" s="5">
        <v>-1689324.47</v>
      </c>
      <c r="BT11" s="5">
        <v>-558598.03</v>
      </c>
      <c r="BU11" s="5">
        <v>-995283.85</v>
      </c>
      <c r="BV11" s="5">
        <f>-535006.23-1100299.07</f>
        <v>-1635305.3</v>
      </c>
      <c r="BW11" s="5">
        <f>-3246248.61+1002915.07+10972.5</f>
        <v>-2232361.04</v>
      </c>
      <c r="BX11" s="5">
        <f>-944146.93-1002195.07+2325</f>
        <v>-1944017</v>
      </c>
      <c r="BY11" s="5">
        <v>-990876.89</v>
      </c>
      <c r="BZ11" s="5">
        <v>-4490068.08</v>
      </c>
      <c r="CA11" s="5">
        <v>-955236.82</v>
      </c>
      <c r="CB11" s="5">
        <f>-50452.33-10663.5</f>
        <v>-61115.83</v>
      </c>
      <c r="CC11" s="5">
        <v>-2079412.94</v>
      </c>
      <c r="CD11" s="5">
        <v>-1992412.69</v>
      </c>
      <c r="CE11" s="5">
        <v>-128615.97</v>
      </c>
      <c r="CF11" s="5">
        <v>-1435788.99</v>
      </c>
      <c r="CG11" s="5">
        <v>-1089018.03</v>
      </c>
      <c r="CH11" s="5">
        <v>-1041133.9</v>
      </c>
      <c r="CI11" s="5">
        <v>-730867.86</v>
      </c>
      <c r="CJ11" s="5">
        <v>-883374.68</v>
      </c>
      <c r="CK11" s="5">
        <v>-431480.43</v>
      </c>
      <c r="CL11" s="5">
        <f>-1121783.66-309</f>
        <v>-1122092.6599999999</v>
      </c>
      <c r="CM11" s="14">
        <v>-291056.08</v>
      </c>
      <c r="CN11" s="5">
        <v>-1860140.85</v>
      </c>
      <c r="CO11" s="5">
        <v>-720343.39</v>
      </c>
      <c r="CP11" s="5">
        <v>-1548451.03</v>
      </c>
      <c r="CQ11" s="5">
        <v>-1069905.44</v>
      </c>
      <c r="CR11" s="5">
        <v>-1090304.33</v>
      </c>
      <c r="CS11" s="5">
        <v>-81983.72</v>
      </c>
      <c r="CT11" s="5">
        <v>-1974100.57</v>
      </c>
      <c r="CU11" s="5">
        <v>-1543297.16</v>
      </c>
      <c r="CV11" s="5">
        <v>-351888.8</v>
      </c>
      <c r="CW11" s="5">
        <v>-1482118.62</v>
      </c>
      <c r="CX11" s="5">
        <f>-1769367.45+690000</f>
        <v>-1079367.45</v>
      </c>
      <c r="CY11" s="5">
        <v>-743396.89</v>
      </c>
      <c r="CZ11" s="5">
        <f>-931559.66-690000</f>
        <v>-1621559.6600000001</v>
      </c>
      <c r="DA11" s="5">
        <v>-149808.76</v>
      </c>
      <c r="DB11" s="5">
        <f>-109461.79-2325</f>
        <v>-111786.79</v>
      </c>
      <c r="DC11" s="5">
        <v>-870914.50000000035</v>
      </c>
      <c r="DD11" s="5">
        <v>-1054138.9100000004</v>
      </c>
      <c r="DE11" s="14">
        <v>-941355.98</v>
      </c>
      <c r="DF11" s="5">
        <v>-907800.39000000013</v>
      </c>
      <c r="DG11" s="14">
        <v>-2402425.4800000009</v>
      </c>
      <c r="DH11" s="5">
        <v>-540327.43000000005</v>
      </c>
      <c r="DI11" s="5">
        <v>-1734337.4999999998</v>
      </c>
      <c r="DJ11" s="5">
        <v>-811931.57999999949</v>
      </c>
      <c r="DK11" s="5">
        <v>-833959.02000000025</v>
      </c>
      <c r="DL11" s="5">
        <v>-801787.64000000025</v>
      </c>
      <c r="DM11" s="5">
        <v>-1500943.7399999995</v>
      </c>
      <c r="DN11" s="5">
        <v>-2125034.4300000006</v>
      </c>
      <c r="DO11" s="5">
        <v>-1802795.4500000009</v>
      </c>
      <c r="DP11" s="5">
        <v>-923448.45000000007</v>
      </c>
      <c r="DQ11" s="5">
        <v>-723998.60999999987</v>
      </c>
      <c r="DR11" s="5">
        <v>-2048541.3399999985</v>
      </c>
      <c r="DS11" s="14">
        <v>-1363778.47</v>
      </c>
      <c r="DT11" s="5">
        <v>-949595.92999999959</v>
      </c>
      <c r="DU11" s="5">
        <v>-825551.74999999977</v>
      </c>
      <c r="DV11" s="5">
        <v>-919094.18999999983</v>
      </c>
      <c r="DW11" s="5">
        <v>-1286363.1899999995</v>
      </c>
      <c r="DX11" s="5">
        <v>-1769961.35</v>
      </c>
      <c r="DY11" s="5">
        <v>-940444.14</v>
      </c>
      <c r="DZ11" s="5">
        <v>-544531.01</v>
      </c>
      <c r="EA11" s="5">
        <v>-1302688.5999999999</v>
      </c>
      <c r="EB11" s="5">
        <v>-821946.57</v>
      </c>
      <c r="EC11" s="5">
        <v>-2573996.2799999984</v>
      </c>
      <c r="ED11" s="5">
        <v>-620160.02</v>
      </c>
      <c r="EE11" s="5">
        <v>-2021171.6099999999</v>
      </c>
      <c r="EF11" s="5">
        <v>-664395.45000000007</v>
      </c>
      <c r="EG11" s="5">
        <v>-685256.7699999999</v>
      </c>
      <c r="EH11" s="5">
        <v>-1024810.42</v>
      </c>
      <c r="EI11" s="5">
        <v>-1776383.0900000003</v>
      </c>
      <c r="EJ11" s="5">
        <v>-672447.17999999982</v>
      </c>
      <c r="EK11" s="5">
        <v>-751474.89</v>
      </c>
      <c r="EL11" s="5">
        <v>-1194489.8200000003</v>
      </c>
      <c r="EM11" s="5">
        <v>-912891.92000000016</v>
      </c>
      <c r="EN11" s="5">
        <v>-2164370.2999999984</v>
      </c>
      <c r="EO11" s="5">
        <v>-1015323.8799999999</v>
      </c>
      <c r="EP11" s="5">
        <v>-588792.43000000005</v>
      </c>
      <c r="EQ11" s="5">
        <v>-979785.57000000018</v>
      </c>
      <c r="ER11" s="5">
        <v>-1455193.8500000006</v>
      </c>
      <c r="ES11" s="5">
        <v>-687918.84999999986</v>
      </c>
      <c r="ET11" s="33">
        <v>-764540.20000000007</v>
      </c>
      <c r="EU11" s="33">
        <v>-1367473.0799999996</v>
      </c>
      <c r="EV11" s="33">
        <v>-759483.22999999986</v>
      </c>
      <c r="EW11" s="33">
        <v>-902407.7</v>
      </c>
      <c r="EX11" s="32">
        <v>-1355485.9199999997</v>
      </c>
      <c r="EY11" s="5">
        <v>-893457.76000000013</v>
      </c>
      <c r="EZ11" s="5">
        <v>-822328.92</v>
      </c>
      <c r="FA11" s="5">
        <v>-2332265.5799999987</v>
      </c>
      <c r="FB11" s="5">
        <v>-986271.03</v>
      </c>
      <c r="FC11" s="5">
        <v>-533163.59000000008</v>
      </c>
      <c r="FD11" s="5">
        <v>-831997.4299999997</v>
      </c>
      <c r="FE11" s="5">
        <v>-473703.92000000062</v>
      </c>
      <c r="FF11" s="5">
        <f>-840280.33</f>
        <v>-840280.33</v>
      </c>
      <c r="FG11" s="5">
        <v>-1445562.1599999997</v>
      </c>
      <c r="FH11" s="5">
        <v>-720670.88000000012</v>
      </c>
      <c r="FI11" s="5">
        <v>-747496.16999999969</v>
      </c>
      <c r="FJ11" s="5">
        <f>-1495495.43-2038.08</f>
        <v>-1497533.51</v>
      </c>
      <c r="FK11" s="5">
        <f>-782706.89-40778.1</f>
        <v>-823484.99</v>
      </c>
      <c r="FL11" s="5">
        <v>-876437.39000000013</v>
      </c>
      <c r="FM11" s="5">
        <f>-1460536+185081.44+9038.75</f>
        <v>-1266415.81</v>
      </c>
      <c r="FN11" s="5">
        <v>-2009424.9999999988</v>
      </c>
      <c r="FO11" s="5">
        <v>-3472840.61</v>
      </c>
      <c r="FP11" s="5">
        <v>-1074257.3999999999</v>
      </c>
      <c r="FQ11" s="5">
        <f>-708092.16-6148.3</f>
        <v>-714240.46000000008</v>
      </c>
      <c r="FR11" s="5">
        <v>-1298581.06</v>
      </c>
      <c r="FS11" s="5">
        <v>-899582</v>
      </c>
      <c r="FT11" s="5">
        <v>-893969.58</v>
      </c>
      <c r="FU11" s="5">
        <v>-1147145.6000000001</v>
      </c>
      <c r="FV11" s="5">
        <v>-730248.85999999975</v>
      </c>
      <c r="FW11" s="5">
        <v>-1906603.72</v>
      </c>
      <c r="FX11" s="5">
        <v>-939858.93</v>
      </c>
      <c r="FY11" s="5">
        <v>-1570652.17</v>
      </c>
      <c r="FZ11" s="5">
        <v>-956868.84</v>
      </c>
      <c r="GA11" s="14">
        <v>-1514675.13</v>
      </c>
      <c r="GB11" s="5">
        <v>-1836190</v>
      </c>
      <c r="GC11" s="5">
        <v>-2196084</v>
      </c>
      <c r="GD11" s="5">
        <v>-1151411.68</v>
      </c>
      <c r="GE11" s="5">
        <v>-875739.67</v>
      </c>
      <c r="GF11" s="5">
        <v>-1801866.52</v>
      </c>
      <c r="GG11" s="5">
        <v>-1471592</v>
      </c>
      <c r="GH11" s="5">
        <v>-1618094.25</v>
      </c>
      <c r="GI11" s="5">
        <v>-2165921.61</v>
      </c>
      <c r="GJ11" s="5">
        <v>-3240587</v>
      </c>
      <c r="GK11" s="5">
        <v>-2013834.18</v>
      </c>
      <c r="GL11" s="5">
        <v>-791479</v>
      </c>
      <c r="GM11" s="5">
        <v>-1651341</v>
      </c>
      <c r="GN11" s="5">
        <v>-2254798</v>
      </c>
      <c r="GO11" s="5">
        <v>-3688087</v>
      </c>
      <c r="GP11" s="5">
        <v>-3428711</v>
      </c>
      <c r="GQ11" s="5">
        <v>-1727731</v>
      </c>
      <c r="GR11" s="5">
        <f>-1330730.65-4299.29</f>
        <v>-1335029.94</v>
      </c>
      <c r="GS11" s="5">
        <f>-6136141-271075.26</f>
        <v>-6407216.2599999998</v>
      </c>
      <c r="GT11" s="5">
        <v>-805112.96000000008</v>
      </c>
      <c r="GU11" s="5">
        <v>-27332.35</v>
      </c>
      <c r="GV11" s="5">
        <v>-233138.33</v>
      </c>
      <c r="GW11" s="5">
        <v>-175384.26</v>
      </c>
      <c r="GX11" s="5">
        <v>-2320468.0099999998</v>
      </c>
      <c r="GY11" s="5">
        <v>-2747639.68</v>
      </c>
      <c r="GZ11" s="5">
        <v>-135907.91999999998</v>
      </c>
      <c r="HA11" s="5"/>
      <c r="HB11" s="5">
        <v>-22598.33</v>
      </c>
      <c r="HC11" s="5">
        <v>929.03</v>
      </c>
      <c r="HD11" s="5">
        <v>-40822.46</v>
      </c>
      <c r="HE11" s="5">
        <v>8326.68</v>
      </c>
      <c r="HF11" s="5">
        <v>27807.119999999999</v>
      </c>
      <c r="HG11" s="5">
        <v>365</v>
      </c>
      <c r="HH11" s="5"/>
      <c r="HI11" s="5"/>
      <c r="HJ11" s="5"/>
      <c r="HK11" s="5">
        <v>-13866.67</v>
      </c>
      <c r="HL11" s="5">
        <v>-24096.289999999997</v>
      </c>
      <c r="HM11" s="5"/>
      <c r="HN11" s="5"/>
      <c r="HO11" s="5"/>
      <c r="HP11" s="5">
        <v>-5950.62</v>
      </c>
      <c r="HQ11" s="5"/>
      <c r="HR11" s="5"/>
      <c r="HS11" s="5">
        <v>-297.45</v>
      </c>
      <c r="HT11" s="5"/>
      <c r="HU11" s="5">
        <v>-5951.1</v>
      </c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</row>
    <row r="12" spans="1:383" x14ac:dyDescent="0.25">
      <c r="A12" s="12" t="s">
        <v>16</v>
      </c>
      <c r="B12" s="5">
        <v>-306081.46000000002</v>
      </c>
      <c r="C12" s="5"/>
      <c r="D12" s="5">
        <v>-307903.27</v>
      </c>
      <c r="E12" s="5"/>
      <c r="F12" s="5">
        <v>-303135.27</v>
      </c>
      <c r="G12" s="5"/>
      <c r="H12" s="5">
        <v>-300795.15999999997</v>
      </c>
      <c r="I12" s="5"/>
      <c r="J12" s="5">
        <v>-316221.62</v>
      </c>
      <c r="K12" s="5"/>
      <c r="L12" s="5">
        <v>-336941.22</v>
      </c>
      <c r="M12" s="5"/>
      <c r="N12" s="5"/>
      <c r="O12" s="5">
        <v>-379996.19</v>
      </c>
      <c r="P12" s="5"/>
      <c r="Q12" s="5">
        <v>-388103.2</v>
      </c>
      <c r="R12" s="5"/>
      <c r="S12" s="5">
        <v>-385785.54</v>
      </c>
      <c r="T12" s="5"/>
      <c r="U12" s="5">
        <v>-485763.08</v>
      </c>
      <c r="V12" s="5"/>
      <c r="W12" s="5">
        <v>-410702.44</v>
      </c>
      <c r="X12" s="5"/>
      <c r="Y12" s="5"/>
      <c r="Z12" s="5">
        <v>-423925.05</v>
      </c>
      <c r="AA12" s="5"/>
      <c r="AB12" s="5">
        <v>-435156.45</v>
      </c>
      <c r="AC12" s="5"/>
      <c r="AD12" s="5">
        <v>-442690.58</v>
      </c>
      <c r="AE12" s="5"/>
      <c r="AF12" s="5">
        <v>-461366.27</v>
      </c>
      <c r="AG12" s="5"/>
      <c r="AH12" s="5">
        <v>-455941.95</v>
      </c>
      <c r="AI12" s="5"/>
      <c r="AJ12" s="5">
        <v>-468897.47</v>
      </c>
      <c r="AK12" s="5"/>
      <c r="AL12" s="5"/>
      <c r="AM12" s="5">
        <v>-488157.23</v>
      </c>
      <c r="AN12" s="5"/>
      <c r="AO12" s="5">
        <v>-498627.52</v>
      </c>
      <c r="AP12" s="5"/>
      <c r="AQ12" s="5">
        <f>-511257.48</f>
        <v>-511257.48</v>
      </c>
      <c r="AR12" s="5"/>
      <c r="AS12" s="5">
        <f>-(492205.83+17538.99)</f>
        <v>-509744.82</v>
      </c>
      <c r="AT12" s="5"/>
      <c r="AU12" s="5">
        <v>-512698.17</v>
      </c>
      <c r="AV12" s="5"/>
      <c r="AW12" s="5"/>
      <c r="AX12" s="5">
        <f>-487450.24-16957.53</f>
        <v>-504407.77</v>
      </c>
      <c r="AY12" s="5"/>
      <c r="AZ12" s="5">
        <f>-544650.42-23481.3</f>
        <v>-568131.72000000009</v>
      </c>
      <c r="BA12" s="5"/>
      <c r="BB12" s="5">
        <v>-591052.21</v>
      </c>
      <c r="BC12" s="5"/>
      <c r="BD12" s="5">
        <f>-572356.7-32537.78</f>
        <v>-604894.48</v>
      </c>
      <c r="BF12" s="5">
        <v>-604850</v>
      </c>
      <c r="BG12" s="5"/>
      <c r="BH12" s="5">
        <v>-629517.6</v>
      </c>
      <c r="BI12" s="5"/>
      <c r="BK12" s="5">
        <f>-(370572.77+48850.81+210440.28+35314.79)</f>
        <v>-665178.65</v>
      </c>
      <c r="BL12" s="5"/>
      <c r="BM12" s="5">
        <v>-679220.43</v>
      </c>
      <c r="BN12" s="5"/>
      <c r="BO12" s="5">
        <f>-430618.4-39599.49-251058.29-32489.96</f>
        <v>-753766.14</v>
      </c>
      <c r="BP12" s="5">
        <f>-789161.83-30199.77</f>
        <v>-819361.6</v>
      </c>
      <c r="BQ12" s="5"/>
      <c r="BR12" s="5"/>
      <c r="BS12" s="5">
        <f>-774252.87-30807.71</f>
        <v>-805060.58</v>
      </c>
      <c r="BT12" s="5"/>
      <c r="BU12" s="5">
        <v>-830796.78</v>
      </c>
      <c r="BV12" s="5"/>
      <c r="BX12" s="5">
        <v>-860726.23</v>
      </c>
      <c r="BY12" s="5"/>
      <c r="BZ12" s="5">
        <f>-876792.73-32746.47</f>
        <v>-909539.2</v>
      </c>
      <c r="CA12" s="5"/>
      <c r="CB12" s="5">
        <f>-885245.61-33859.38+4244.74</f>
        <v>-914860.25</v>
      </c>
      <c r="CC12" s="5">
        <f>-894252.75-34451.83</f>
        <v>-928704.58</v>
      </c>
      <c r="CD12" s="5"/>
      <c r="CE12" s="21">
        <v>10339.61</v>
      </c>
      <c r="CF12" s="5">
        <f>-882110.43-33256.95</f>
        <v>-915367.38</v>
      </c>
      <c r="CG12" s="5"/>
      <c r="CH12" s="5">
        <v>-895423.93</v>
      </c>
      <c r="CI12" s="5"/>
      <c r="CJ12" s="5"/>
      <c r="CK12" s="5">
        <f>-(904400.8+39034.91)</f>
        <v>-943435.71000000008</v>
      </c>
      <c r="CL12" s="5">
        <v>-937119.98</v>
      </c>
      <c r="CM12" s="5"/>
      <c r="CN12" s="5"/>
      <c r="CO12" s="5">
        <v>-926709.21</v>
      </c>
      <c r="CP12" s="5"/>
      <c r="CQ12" s="5">
        <f>-905793.91-39145.97</f>
        <v>-944939.88</v>
      </c>
      <c r="CR12" s="5"/>
      <c r="CS12" s="14">
        <v>-958059.89</v>
      </c>
      <c r="CT12" s="5"/>
      <c r="CU12" s="5">
        <f>-935037.19-40149.8</f>
        <v>-975186.99</v>
      </c>
      <c r="CV12" s="5"/>
      <c r="CW12" s="5"/>
      <c r="CX12" s="5">
        <f>-954946.54-63441.42</f>
        <v>-1018387.9600000001</v>
      </c>
      <c r="CY12" s="5">
        <f>-1069317.18</f>
        <v>-1069317.18</v>
      </c>
      <c r="CZ12" s="5"/>
      <c r="DA12" s="5"/>
      <c r="DB12" s="5">
        <v>-1114017.78</v>
      </c>
      <c r="DC12" s="5"/>
      <c r="DD12" s="5"/>
      <c r="DE12" s="5">
        <v>-1097561.08</v>
      </c>
      <c r="DF12" s="5">
        <v>-1051565.6499999999</v>
      </c>
      <c r="DH12" s="5">
        <v>-1097326.49</v>
      </c>
      <c r="DI12" s="5"/>
      <c r="DJ12" s="5">
        <v>-1092179.6000000001</v>
      </c>
      <c r="DK12" s="5"/>
      <c r="DL12" s="5">
        <v>-1076335.77</v>
      </c>
      <c r="DM12" s="5"/>
      <c r="DN12" s="5"/>
      <c r="DO12" s="5">
        <v>-1172370.51</v>
      </c>
      <c r="DP12" s="5"/>
      <c r="DQ12" s="5">
        <v>-1206333.3700000001</v>
      </c>
      <c r="DR12" s="5"/>
      <c r="DS12" s="5">
        <v>-1203768.96</v>
      </c>
      <c r="DT12" s="5"/>
      <c r="DU12" s="5">
        <v>-1232571.6100000001</v>
      </c>
      <c r="DV12" s="5"/>
      <c r="DW12" s="5"/>
      <c r="DX12" s="5">
        <v>-1227975.5</v>
      </c>
      <c r="DY12" s="5">
        <v>-1253103.9099999999</v>
      </c>
      <c r="DZ12" s="5"/>
      <c r="EA12" s="5"/>
      <c r="EB12" s="5"/>
      <c r="EC12" s="21">
        <v>-1373796.67</v>
      </c>
      <c r="ED12" s="5"/>
      <c r="EE12" s="5">
        <v>-1232997.8</v>
      </c>
      <c r="EF12" s="5"/>
      <c r="EG12" s="5">
        <v>-1293577.58</v>
      </c>
      <c r="EH12" s="5"/>
      <c r="EI12" s="5">
        <v>-1420205.77</v>
      </c>
      <c r="EJ12" s="5"/>
      <c r="EK12" s="5">
        <v>-1375934.14</v>
      </c>
      <c r="EL12" s="5"/>
      <c r="EM12" s="5">
        <v>-1304277.44</v>
      </c>
      <c r="EN12" s="5"/>
      <c r="EO12" s="5"/>
      <c r="EP12" s="5">
        <v>-1305902.3600000001</v>
      </c>
      <c r="EQ12" s="5"/>
      <c r="ER12" s="5">
        <v>-1260560.52</v>
      </c>
      <c r="ES12" s="5"/>
      <c r="ET12" s="5">
        <v>-1299503.0900000001</v>
      </c>
      <c r="EU12" s="5"/>
      <c r="EV12" s="5"/>
      <c r="EW12" s="5">
        <v>-1327113.29</v>
      </c>
      <c r="EX12" s="5"/>
      <c r="EY12" s="5">
        <v>-1267477.47</v>
      </c>
      <c r="EZ12" s="5"/>
      <c r="FA12" s="5">
        <v>-1310160.56</v>
      </c>
      <c r="FB12" s="5"/>
      <c r="FC12" s="5">
        <f>-94215.07-200-1314166.72</f>
        <v>-1408581.79</v>
      </c>
      <c r="FD12" s="5"/>
      <c r="FE12" s="5">
        <v>-1353959.41</v>
      </c>
      <c r="FF12" s="5"/>
      <c r="FG12" s="5"/>
      <c r="FH12" s="5">
        <v>-1439301</v>
      </c>
      <c r="FI12" s="5"/>
      <c r="FJ12" s="5">
        <f>-1283709.41-84373.91-100</f>
        <v>-1368183.3199999998</v>
      </c>
      <c r="FK12" s="5"/>
      <c r="FL12" s="5">
        <f>-1356766.02-82317.23-396.05</f>
        <v>-1439479.3</v>
      </c>
      <c r="FN12" s="5">
        <v>-1633609.1</v>
      </c>
      <c r="FO12" s="5"/>
      <c r="FP12" s="5">
        <f>-1553493.99-89362.32-396.05</f>
        <v>-1643252.36</v>
      </c>
      <c r="FQ12" s="5"/>
      <c r="FR12" s="5">
        <f>-1568189.61-86054.22-358.55</f>
        <v>-1654602.3800000001</v>
      </c>
      <c r="FT12" s="5">
        <v>-1814138.56</v>
      </c>
      <c r="FU12" s="5">
        <f>-1706117.2-83813.04-296.05</f>
        <v>-1790226.29</v>
      </c>
      <c r="FV12" s="5"/>
      <c r="FW12" s="5"/>
      <c r="FX12" s="5"/>
      <c r="FY12" s="5">
        <f>-1781426.29-86573.69-296.05</f>
        <v>-1868296.03</v>
      </c>
      <c r="FZ12" s="5">
        <v>-1913211.24</v>
      </c>
      <c r="GA12" s="5"/>
      <c r="GB12" s="5"/>
      <c r="GC12" s="5">
        <v>-2155376.81</v>
      </c>
      <c r="GD12" s="31">
        <v>-1943244.1</v>
      </c>
      <c r="GE12" s="5"/>
      <c r="GF12" s="5"/>
      <c r="GG12" s="5">
        <v>-2100998</v>
      </c>
      <c r="GH12" s="5">
        <v>-2257609.65</v>
      </c>
      <c r="GI12" s="5"/>
      <c r="GJ12" s="5"/>
      <c r="GK12" s="5"/>
      <c r="GL12" s="5">
        <f>-1924982.23-88979.61-363.71</f>
        <v>-2014325.55</v>
      </c>
      <c r="GM12" s="5">
        <v>-2159073.92</v>
      </c>
      <c r="GN12" s="5"/>
      <c r="GO12" s="5"/>
      <c r="GP12" s="5">
        <v>-2209415.13</v>
      </c>
      <c r="GQ12" s="5">
        <v>-2313507.0499999998</v>
      </c>
      <c r="GR12" s="5"/>
      <c r="GS12" s="5">
        <v>-2325240.5299999998</v>
      </c>
      <c r="GT12" s="5"/>
      <c r="GU12" s="5">
        <v>-80029.5</v>
      </c>
      <c r="GV12" s="5"/>
      <c r="GW12" s="5"/>
      <c r="GX12" s="5"/>
      <c r="GY12" s="5">
        <v>-100054.47</v>
      </c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</row>
    <row r="13" spans="1:383" x14ac:dyDescent="0.25">
      <c r="A13" s="12" t="s">
        <v>15</v>
      </c>
      <c r="B13" s="5"/>
      <c r="C13" s="5"/>
      <c r="D13" s="5"/>
      <c r="E13" s="5"/>
      <c r="F13" s="5">
        <v>-4280.49</v>
      </c>
      <c r="G13" s="5"/>
      <c r="H13" s="5"/>
      <c r="I13" s="5"/>
      <c r="J13" s="5">
        <v>-16022.15</v>
      </c>
      <c r="K13" s="5"/>
      <c r="L13" s="5"/>
      <c r="M13" s="5"/>
      <c r="N13" s="5">
        <v>-24593.98</v>
      </c>
      <c r="O13" s="5"/>
      <c r="P13" s="5"/>
      <c r="Q13" s="5"/>
      <c r="R13" s="5">
        <v>-7541.61</v>
      </c>
      <c r="S13" s="23">
        <v>-256728.78</v>
      </c>
      <c r="T13" s="5"/>
      <c r="U13" s="5"/>
      <c r="V13" s="5"/>
      <c r="W13" s="5">
        <v>-3868.8500000000004</v>
      </c>
      <c r="X13" s="5"/>
      <c r="Y13" s="5"/>
      <c r="Z13" s="5"/>
      <c r="AA13" s="5">
        <v>-3851.91</v>
      </c>
      <c r="AB13" s="5"/>
      <c r="AC13" s="5"/>
      <c r="AD13" s="5"/>
      <c r="AE13" s="5">
        <v>-3284.09</v>
      </c>
      <c r="AF13" s="5"/>
      <c r="AG13" s="5"/>
      <c r="AH13" s="5"/>
      <c r="AI13" s="5"/>
      <c r="AJ13" s="5">
        <v>-2828.24</v>
      </c>
      <c r="AK13" s="5"/>
      <c r="AL13" s="5"/>
      <c r="AM13" s="5"/>
      <c r="AN13" s="5">
        <v>-7347.6</v>
      </c>
      <c r="AO13" s="5"/>
      <c r="AP13" s="5"/>
      <c r="AQ13" s="5"/>
      <c r="AR13" s="5"/>
      <c r="AS13" s="5">
        <v>-14121.9</v>
      </c>
      <c r="AT13" s="5"/>
      <c r="AU13" s="5"/>
      <c r="AV13" s="5"/>
      <c r="AW13" s="5">
        <v>-3515.6</v>
      </c>
      <c r="AX13" s="5"/>
      <c r="AY13" s="5"/>
      <c r="AZ13" s="5"/>
      <c r="BA13" s="5">
        <v>-8860.48</v>
      </c>
      <c r="BB13" s="5"/>
      <c r="BC13" s="5"/>
      <c r="BD13" s="5">
        <v>-750</v>
      </c>
      <c r="BE13" s="5"/>
      <c r="BF13" s="5">
        <v>-14170.88</v>
      </c>
      <c r="BG13" s="5"/>
      <c r="BH13" s="5"/>
      <c r="BI13" s="5"/>
      <c r="BJ13" s="5">
        <v>-10262</v>
      </c>
      <c r="BK13" s="5"/>
      <c r="BL13" s="5"/>
      <c r="BM13" s="5"/>
      <c r="BN13" s="5">
        <v>-12810.38</v>
      </c>
      <c r="BO13" s="5"/>
      <c r="BP13" s="5"/>
      <c r="BQ13" s="5"/>
      <c r="BR13" s="5"/>
      <c r="BS13" s="5">
        <v>-9095.5499999999993</v>
      </c>
      <c r="BT13" s="5"/>
      <c r="BU13" s="5"/>
      <c r="BV13" s="5"/>
      <c r="BW13" s="5">
        <v>-8008.11</v>
      </c>
      <c r="BX13" s="5">
        <v>-58.25</v>
      </c>
      <c r="BY13" s="5">
        <v>-534.53</v>
      </c>
      <c r="BZ13" s="5"/>
      <c r="CA13" s="5">
        <v>-9268.65</v>
      </c>
      <c r="CB13" s="5"/>
      <c r="CC13" s="5">
        <v>-613.53</v>
      </c>
      <c r="CD13" s="5"/>
      <c r="CE13" s="5"/>
      <c r="CF13" s="5">
        <v>-8298.92</v>
      </c>
      <c r="CG13" s="5">
        <v>-260.64</v>
      </c>
      <c r="CH13" s="5"/>
      <c r="CI13" s="5"/>
      <c r="CJ13" s="5">
        <v>-17218.23</v>
      </c>
      <c r="CK13" s="5"/>
      <c r="CL13" s="5"/>
      <c r="CM13" s="5"/>
      <c r="CN13" s="5">
        <v>-12460</v>
      </c>
      <c r="CO13" s="5"/>
      <c r="CP13" s="5"/>
      <c r="CQ13" s="5"/>
      <c r="CR13" s="5"/>
      <c r="CS13" s="5">
        <v>-9736.58</v>
      </c>
      <c r="CT13" s="5"/>
      <c r="CU13" s="5"/>
      <c r="CV13" s="5"/>
      <c r="CW13" s="5">
        <v>-13879.54</v>
      </c>
      <c r="CX13" s="5">
        <v>-9000</v>
      </c>
      <c r="CY13" s="5"/>
      <c r="CZ13" s="5"/>
      <c r="DA13" s="5"/>
      <c r="DB13" s="5">
        <v>-15193.88</v>
      </c>
      <c r="DC13" s="30"/>
      <c r="DD13" s="4"/>
      <c r="DE13" s="4">
        <v>-208.58</v>
      </c>
      <c r="DF13" s="4">
        <v>-37622.51</v>
      </c>
      <c r="DG13" s="4"/>
      <c r="DH13" s="4">
        <v>-10.5</v>
      </c>
      <c r="DI13" s="4"/>
      <c r="DJ13" s="4">
        <v>-28220.2</v>
      </c>
      <c r="DK13" s="4"/>
      <c r="DL13" s="4">
        <v>-295.27999999999997</v>
      </c>
      <c r="DM13" s="4">
        <v>1546.5</v>
      </c>
      <c r="DN13" s="4"/>
      <c r="DO13" s="4">
        <v>-22475.25</v>
      </c>
      <c r="DP13" s="4">
        <v>-255.08</v>
      </c>
      <c r="DQ13" s="4">
        <v>-1516.55</v>
      </c>
      <c r="DR13" s="4">
        <v>515.5</v>
      </c>
      <c r="DS13" s="4">
        <v>-11107.52</v>
      </c>
      <c r="DT13" s="4">
        <v>-292.18</v>
      </c>
      <c r="DU13" s="4"/>
      <c r="DV13" s="4">
        <v>628.35</v>
      </c>
      <c r="DW13" s="4">
        <v>-6672.34</v>
      </c>
      <c r="DX13" s="29"/>
      <c r="DY13" s="24"/>
      <c r="DZ13" s="24"/>
      <c r="EA13" s="24">
        <v>-12555.599999999999</v>
      </c>
      <c r="EB13" s="24"/>
      <c r="EC13" s="24">
        <v>-280.16000000000003</v>
      </c>
      <c r="ED13" s="24"/>
      <c r="EE13" s="24"/>
      <c r="EF13" s="24">
        <v>-13019.06</v>
      </c>
      <c r="EG13" s="24">
        <v>-291.20999999999998</v>
      </c>
      <c r="EH13" s="24"/>
      <c r="EI13" s="24">
        <v>-18500000</v>
      </c>
      <c r="EJ13" s="24">
        <v>-15932.68</v>
      </c>
      <c r="EK13" s="24"/>
      <c r="EL13" s="24">
        <v>-370.5</v>
      </c>
      <c r="EM13" s="24"/>
      <c r="EN13" s="24"/>
      <c r="EO13" s="24">
        <v>-6428.21</v>
      </c>
      <c r="EP13" s="24">
        <v>-28507</v>
      </c>
      <c r="EQ13" s="24"/>
      <c r="ER13" s="24">
        <v>-750</v>
      </c>
      <c r="ES13" s="24">
        <v>-22157.07</v>
      </c>
      <c r="ET13" s="24"/>
      <c r="EU13" s="24"/>
      <c r="EV13" s="24"/>
      <c r="EW13" s="24">
        <v>-21343.850000000002</v>
      </c>
      <c r="EX13" s="24"/>
      <c r="EY13" s="24"/>
      <c r="EZ13" s="24"/>
      <c r="FA13" s="24"/>
      <c r="FB13" s="25">
        <v>-27559.62</v>
      </c>
      <c r="FC13" s="24"/>
      <c r="FD13" s="24"/>
      <c r="FE13" s="24"/>
      <c r="FF13" s="24">
        <v>-50519</v>
      </c>
      <c r="FG13" s="24"/>
      <c r="FH13" s="24"/>
      <c r="FI13" s="24"/>
      <c r="FJ13" s="24">
        <f>-22350.25-899.42</f>
        <v>-23249.67</v>
      </c>
      <c r="FK13" s="24"/>
      <c r="FL13" s="24">
        <v>-1149.4000000000001</v>
      </c>
      <c r="FM13" s="24"/>
      <c r="FN13" s="24"/>
      <c r="FO13" s="24">
        <f>-16331.97+1842</f>
        <v>-14489.97</v>
      </c>
      <c r="FP13" s="24">
        <v>-1089.3599999999999</v>
      </c>
      <c r="FQ13" s="5">
        <v>-15000000</v>
      </c>
      <c r="FR13" s="5"/>
      <c r="FS13" s="5">
        <v>-18799</v>
      </c>
      <c r="FT13" s="5">
        <f>-616.77-1852</f>
        <v>-2468.77</v>
      </c>
      <c r="FU13" s="5">
        <v>-2414</v>
      </c>
      <c r="FV13" s="5"/>
      <c r="FW13" s="5">
        <v>-13255.88</v>
      </c>
      <c r="FX13" s="5"/>
      <c r="FY13" s="5">
        <v>-710.87</v>
      </c>
      <c r="FZ13" s="5"/>
      <c r="GA13" s="5"/>
      <c r="GB13" s="5">
        <v>-8522.82</v>
      </c>
      <c r="GC13" s="5">
        <v>-574</v>
      </c>
      <c r="GD13" s="5"/>
      <c r="GE13" s="5"/>
      <c r="GF13" s="28">
        <f>-6055.49-750-5716.84</f>
        <v>-12522.33</v>
      </c>
      <c r="GG13" s="5"/>
      <c r="GH13" s="5">
        <v>-678</v>
      </c>
      <c r="GI13" s="5"/>
      <c r="GJ13" s="5">
        <v>-6431.55</v>
      </c>
      <c r="GK13" s="5"/>
      <c r="GL13" s="5"/>
      <c r="GM13" s="5"/>
      <c r="GN13" s="5"/>
      <c r="GO13" s="5">
        <f>-19167.51-2808</f>
        <v>-21975.51</v>
      </c>
      <c r="GP13" s="5"/>
      <c r="GQ13" s="5"/>
      <c r="GR13" s="5"/>
      <c r="GS13" s="5">
        <v>-19857.88</v>
      </c>
      <c r="GT13" s="5"/>
      <c r="GU13" s="5"/>
      <c r="GV13" s="5"/>
      <c r="GW13" s="5"/>
      <c r="GX13" s="5"/>
      <c r="GZ13" s="5"/>
      <c r="HA13" s="5"/>
      <c r="HB13" s="5"/>
      <c r="HC13" s="5"/>
      <c r="HD13" s="5">
        <v>-495.54</v>
      </c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</row>
    <row r="14" spans="1:383" x14ac:dyDescent="0.25">
      <c r="A14" s="12" t="s">
        <v>41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27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26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5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>
        <v>-3500000</v>
      </c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>
        <v>-8000000</v>
      </c>
      <c r="GT14" s="5"/>
      <c r="GU14" s="5"/>
      <c r="GV14" s="5"/>
      <c r="GW14" s="5">
        <v>-3000000</v>
      </c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</row>
    <row r="15" spans="1:383" x14ac:dyDescent="0.25">
      <c r="A15" s="12" t="s">
        <v>40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3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</row>
    <row r="16" spans="1:383" x14ac:dyDescent="0.25">
      <c r="A16" s="12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v>-30000000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>
        <v>-9000000</v>
      </c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>
        <v>-20000000</v>
      </c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>
        <v>-75000000</v>
      </c>
      <c r="FD16" s="5"/>
      <c r="FE16" s="5"/>
      <c r="FF16" s="5"/>
      <c r="FG16" s="5">
        <v>-120000000</v>
      </c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>
        <v>-100000000</v>
      </c>
      <c r="GT16" s="5"/>
      <c r="GU16" s="5"/>
      <c r="GV16" s="5"/>
      <c r="GW16" s="5"/>
      <c r="GX16" s="5"/>
      <c r="GY16" s="5"/>
      <c r="GZ16" s="5">
        <v>-53000000</v>
      </c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</row>
    <row r="17" spans="1:383" x14ac:dyDescent="0.25">
      <c r="A17" s="12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>
        <v>-1310000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>
        <v>-4500000</v>
      </c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>
        <v>-125000000</v>
      </c>
      <c r="GU17" s="5"/>
      <c r="GV17" s="5"/>
      <c r="GW17" s="5"/>
      <c r="GX17" s="5"/>
      <c r="GY17" s="5"/>
      <c r="GZ17" s="5">
        <f>-100000000</f>
        <v>-100000000</v>
      </c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</row>
    <row r="18" spans="1:383" x14ac:dyDescent="0.25">
      <c r="A18" s="12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>
        <v>-250000</v>
      </c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</row>
    <row r="19" spans="1:383" ht="6" customHeight="1" x14ac:dyDescent="0.25">
      <c r="A19" s="1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</row>
    <row r="20" spans="1:383" x14ac:dyDescent="0.25">
      <c r="A20" s="10" t="s">
        <v>14</v>
      </c>
      <c r="B20" s="11">
        <f t="shared" ref="B20:BM20" si="201">SUM(B11:B19)</f>
        <v>-392480.64</v>
      </c>
      <c r="C20" s="11">
        <f t="shared" si="201"/>
        <v>-167994.61</v>
      </c>
      <c r="D20" s="11">
        <f t="shared" si="201"/>
        <v>-439411.78</v>
      </c>
      <c r="E20" s="11">
        <f t="shared" si="201"/>
        <v>-278891.25</v>
      </c>
      <c r="F20" s="11">
        <f t="shared" si="201"/>
        <v>-421529.47000000003</v>
      </c>
      <c r="G20" s="11">
        <f t="shared" si="201"/>
        <v>-77242.39</v>
      </c>
      <c r="H20" s="11">
        <f t="shared" si="201"/>
        <v>-633402.42999999993</v>
      </c>
      <c r="I20" s="11">
        <f t="shared" si="201"/>
        <v>-118513.35999999999</v>
      </c>
      <c r="J20" s="11">
        <f t="shared" si="201"/>
        <v>-497525.40000000008</v>
      </c>
      <c r="K20" s="11">
        <f t="shared" si="201"/>
        <v>-146324.4</v>
      </c>
      <c r="L20" s="11">
        <f t="shared" si="201"/>
        <v>-587184.42999999993</v>
      </c>
      <c r="M20" s="11">
        <f t="shared" si="201"/>
        <v>-372267.58999999991</v>
      </c>
      <c r="N20" s="11">
        <f t="shared" si="201"/>
        <v>-213782.83000000005</v>
      </c>
      <c r="O20" s="11">
        <f t="shared" si="201"/>
        <v>-535161.62</v>
      </c>
      <c r="P20" s="11">
        <f t="shared" si="201"/>
        <v>-263434.86</v>
      </c>
      <c r="Q20" s="11">
        <f t="shared" si="201"/>
        <v>-660815.19999999995</v>
      </c>
      <c r="R20" s="11">
        <f t="shared" si="201"/>
        <v>-182753.21</v>
      </c>
      <c r="S20" s="11">
        <f t="shared" si="201"/>
        <v>-837900.11</v>
      </c>
      <c r="T20" s="11">
        <f t="shared" si="201"/>
        <v>-302851.62</v>
      </c>
      <c r="U20" s="11">
        <f t="shared" si="201"/>
        <v>-801155.05</v>
      </c>
      <c r="V20" s="11">
        <f t="shared" si="201"/>
        <v>-618556.67999999993</v>
      </c>
      <c r="W20" s="11">
        <f t="shared" si="201"/>
        <v>-551682.73</v>
      </c>
      <c r="X20" s="11">
        <f t="shared" si="201"/>
        <v>-288490.47000000003</v>
      </c>
      <c r="Y20" s="11">
        <f t="shared" si="201"/>
        <v>-470731.71000000008</v>
      </c>
      <c r="Z20" s="11">
        <f t="shared" si="201"/>
        <v>-639986.75</v>
      </c>
      <c r="AA20" s="11">
        <f t="shared" si="201"/>
        <v>-425900.17000000004</v>
      </c>
      <c r="AB20" s="11">
        <f t="shared" si="201"/>
        <v>-435156.45</v>
      </c>
      <c r="AC20" s="11">
        <f t="shared" si="201"/>
        <v>-903317.66</v>
      </c>
      <c r="AD20" s="11">
        <f t="shared" si="201"/>
        <v>-738170.72</v>
      </c>
      <c r="AE20" s="11">
        <f t="shared" si="201"/>
        <v>-361262.60000000003</v>
      </c>
      <c r="AF20" s="11">
        <f t="shared" si="201"/>
        <v>-810354.83000000007</v>
      </c>
      <c r="AG20" s="11">
        <f t="shared" si="201"/>
        <v>-178341.25000000006</v>
      </c>
      <c r="AH20" s="11">
        <f t="shared" si="201"/>
        <v>-30981582.329999998</v>
      </c>
      <c r="AI20" s="11">
        <f t="shared" si="201"/>
        <v>-266596.50000000006</v>
      </c>
      <c r="AJ20" s="11">
        <f t="shared" si="201"/>
        <v>-940400.96</v>
      </c>
      <c r="AK20" s="11">
        <f t="shared" si="201"/>
        <v>-233090.07000000009</v>
      </c>
      <c r="AL20" s="11">
        <f t="shared" si="201"/>
        <v>-239179.35000000006</v>
      </c>
      <c r="AM20" s="11">
        <f t="shared" si="201"/>
        <v>-1135704.4800000002</v>
      </c>
      <c r="AN20" s="11">
        <f t="shared" si="201"/>
        <v>-419530</v>
      </c>
      <c r="AO20" s="11">
        <f t="shared" si="201"/>
        <v>-1135792.21</v>
      </c>
      <c r="AP20" s="11">
        <f t="shared" si="201"/>
        <v>-405250.31</v>
      </c>
      <c r="AQ20" s="11">
        <f t="shared" si="201"/>
        <v>-1042315.63</v>
      </c>
      <c r="AR20" s="11">
        <f t="shared" si="201"/>
        <v>-690889.14</v>
      </c>
      <c r="AS20" s="11">
        <f t="shared" si="201"/>
        <v>-921415.15</v>
      </c>
      <c r="AT20" s="11">
        <f t="shared" si="201"/>
        <v>-293446.78000000003</v>
      </c>
      <c r="AU20" s="11">
        <f t="shared" si="201"/>
        <v>-1125796.46</v>
      </c>
      <c r="AV20" s="11">
        <f t="shared" si="201"/>
        <v>-45383.13</v>
      </c>
      <c r="AW20" s="11">
        <f t="shared" si="201"/>
        <v>-42723.479999999996</v>
      </c>
      <c r="AX20" s="11">
        <f t="shared" si="201"/>
        <v>-1348637</v>
      </c>
      <c r="AY20" s="11">
        <f t="shared" si="201"/>
        <v>-640623.43000000005</v>
      </c>
      <c r="AZ20" s="11">
        <f t="shared" si="201"/>
        <v>-1196047.58</v>
      </c>
      <c r="BA20" s="11">
        <f t="shared" si="201"/>
        <v>-9647365.9100000001</v>
      </c>
      <c r="BB20" s="11">
        <f t="shared" si="201"/>
        <v>-1013365.01</v>
      </c>
      <c r="BC20" s="11">
        <f t="shared" si="201"/>
        <v>-539649.06000000006</v>
      </c>
      <c r="BD20" s="11">
        <f t="shared" si="201"/>
        <v>-1161969.2</v>
      </c>
      <c r="BE20" s="11">
        <f t="shared" si="201"/>
        <v>-507218.01</v>
      </c>
      <c r="BF20" s="11">
        <f t="shared" si="201"/>
        <v>-1353633.3699999999</v>
      </c>
      <c r="BG20" s="11">
        <f t="shared" si="201"/>
        <v>-432022.98</v>
      </c>
      <c r="BH20" s="11">
        <f t="shared" si="201"/>
        <v>-2832552.12</v>
      </c>
      <c r="BI20" s="11">
        <f t="shared" si="201"/>
        <v>-47050</v>
      </c>
      <c r="BJ20" s="11">
        <f t="shared" si="201"/>
        <v>-435334.98</v>
      </c>
      <c r="BK20" s="11">
        <f t="shared" si="201"/>
        <v>-2483701.59</v>
      </c>
      <c r="BL20" s="11">
        <f t="shared" si="201"/>
        <v>-1700515.74</v>
      </c>
      <c r="BM20" s="11">
        <f t="shared" si="201"/>
        <v>-1562558.23</v>
      </c>
      <c r="BN20" s="11">
        <f t="shared" ref="BN20:DY20" si="202">SUM(BN11:BN19)</f>
        <v>-1012485.64</v>
      </c>
      <c r="BO20" s="11">
        <f t="shared" si="202"/>
        <v>-1240714.18</v>
      </c>
      <c r="BP20" s="11">
        <f t="shared" si="202"/>
        <v>-1790967.06</v>
      </c>
      <c r="BQ20" s="11">
        <f t="shared" si="202"/>
        <v>-700417.59</v>
      </c>
      <c r="BR20" s="11">
        <f t="shared" si="202"/>
        <v>-1265716.08</v>
      </c>
      <c r="BS20" s="11">
        <f t="shared" si="202"/>
        <v>-2503480.5999999996</v>
      </c>
      <c r="BT20" s="11">
        <f t="shared" si="202"/>
        <v>-558598.03</v>
      </c>
      <c r="BU20" s="11">
        <f t="shared" si="202"/>
        <v>-1826080.63</v>
      </c>
      <c r="BV20" s="11">
        <f t="shared" si="202"/>
        <v>-1635305.3</v>
      </c>
      <c r="BW20" s="11">
        <f t="shared" si="202"/>
        <v>-2240369.15</v>
      </c>
      <c r="BX20" s="11">
        <f t="shared" si="202"/>
        <v>-2804801.48</v>
      </c>
      <c r="BY20" s="11">
        <f t="shared" si="202"/>
        <v>-991411.42</v>
      </c>
      <c r="BZ20" s="11">
        <f t="shared" si="202"/>
        <v>-5399607.2800000003</v>
      </c>
      <c r="CA20" s="11">
        <f t="shared" si="202"/>
        <v>-964505.47</v>
      </c>
      <c r="CB20" s="11">
        <f t="shared" si="202"/>
        <v>-975976.08</v>
      </c>
      <c r="CC20" s="11">
        <f t="shared" si="202"/>
        <v>-3008731.05</v>
      </c>
      <c r="CD20" s="11">
        <f t="shared" si="202"/>
        <v>-1992412.69</v>
      </c>
      <c r="CE20" s="11">
        <f t="shared" si="202"/>
        <v>-118276.36</v>
      </c>
      <c r="CF20" s="11">
        <f t="shared" si="202"/>
        <v>-2359455.29</v>
      </c>
      <c r="CG20" s="11">
        <f t="shared" si="202"/>
        <v>-1089278.67</v>
      </c>
      <c r="CH20" s="11">
        <f t="shared" si="202"/>
        <v>-1936557.83</v>
      </c>
      <c r="CI20" s="11">
        <f t="shared" si="202"/>
        <v>-730867.86</v>
      </c>
      <c r="CJ20" s="11">
        <f t="shared" si="202"/>
        <v>-900592.91</v>
      </c>
      <c r="CK20" s="11">
        <f t="shared" si="202"/>
        <v>-1374916.1400000001</v>
      </c>
      <c r="CL20" s="11">
        <f t="shared" si="202"/>
        <v>-2059212.64</v>
      </c>
      <c r="CM20" s="11">
        <f t="shared" si="202"/>
        <v>-291056.08</v>
      </c>
      <c r="CN20" s="11">
        <f t="shared" si="202"/>
        <v>-1872600.85</v>
      </c>
      <c r="CO20" s="11">
        <f t="shared" si="202"/>
        <v>-1647052.6</v>
      </c>
      <c r="CP20" s="11">
        <f t="shared" si="202"/>
        <v>-1548451.03</v>
      </c>
      <c r="CQ20" s="11">
        <f t="shared" si="202"/>
        <v>-2014845.3199999998</v>
      </c>
      <c r="CR20" s="11">
        <f t="shared" si="202"/>
        <v>-1090304.33</v>
      </c>
      <c r="CS20" s="11">
        <f t="shared" si="202"/>
        <v>-1049780.19</v>
      </c>
      <c r="CT20" s="11">
        <f t="shared" si="202"/>
        <v>-1974100.57</v>
      </c>
      <c r="CU20" s="11">
        <f t="shared" si="202"/>
        <v>-2518484.15</v>
      </c>
      <c r="CV20" s="11">
        <f t="shared" si="202"/>
        <v>-351888.8</v>
      </c>
      <c r="CW20" s="11">
        <f t="shared" si="202"/>
        <v>-1495998.1600000001</v>
      </c>
      <c r="CX20" s="11">
        <f t="shared" si="202"/>
        <v>-2106755.41</v>
      </c>
      <c r="CY20" s="11">
        <f t="shared" si="202"/>
        <v>-1812714.0699999998</v>
      </c>
      <c r="CZ20" s="11">
        <f t="shared" si="202"/>
        <v>-1621559.6600000001</v>
      </c>
      <c r="DA20" s="11">
        <f t="shared" si="202"/>
        <v>-149808.76</v>
      </c>
      <c r="DB20" s="11">
        <f t="shared" si="202"/>
        <v>-1240998.45</v>
      </c>
      <c r="DC20" s="11">
        <f t="shared" si="202"/>
        <v>-870914.50000000035</v>
      </c>
      <c r="DD20" s="11">
        <f t="shared" si="202"/>
        <v>-1054138.9100000004</v>
      </c>
      <c r="DE20" s="11">
        <f t="shared" si="202"/>
        <v>-2039125.6400000001</v>
      </c>
      <c r="DF20" s="11">
        <f t="shared" si="202"/>
        <v>-21996988.550000001</v>
      </c>
      <c r="DG20" s="11">
        <f t="shared" si="202"/>
        <v>-2402425.4800000009</v>
      </c>
      <c r="DH20" s="11">
        <f t="shared" si="202"/>
        <v>-1637664.42</v>
      </c>
      <c r="DI20" s="11">
        <f t="shared" si="202"/>
        <v>-1734337.4999999998</v>
      </c>
      <c r="DJ20" s="11">
        <f t="shared" si="202"/>
        <v>-1932331.3799999997</v>
      </c>
      <c r="DK20" s="11">
        <f t="shared" si="202"/>
        <v>-833959.02000000025</v>
      </c>
      <c r="DL20" s="11">
        <f t="shared" si="202"/>
        <v>-1878418.6900000002</v>
      </c>
      <c r="DM20" s="11">
        <f t="shared" si="202"/>
        <v>-1499397.2399999995</v>
      </c>
      <c r="DN20" s="11">
        <f t="shared" si="202"/>
        <v>-2125034.4300000006</v>
      </c>
      <c r="DO20" s="11">
        <f t="shared" si="202"/>
        <v>-2997641.2100000009</v>
      </c>
      <c r="DP20" s="11">
        <f t="shared" si="202"/>
        <v>-923703.53</v>
      </c>
      <c r="DQ20" s="11">
        <f t="shared" si="202"/>
        <v>-6431848.5300000003</v>
      </c>
      <c r="DR20" s="11">
        <f t="shared" si="202"/>
        <v>-2048025.8399999985</v>
      </c>
      <c r="DS20" s="11">
        <f t="shared" si="202"/>
        <v>-2578654.9499999997</v>
      </c>
      <c r="DT20" s="11">
        <f t="shared" si="202"/>
        <v>-949888.10999999964</v>
      </c>
      <c r="DU20" s="11">
        <f t="shared" si="202"/>
        <v>-2058123.3599999999</v>
      </c>
      <c r="DV20" s="11">
        <f t="shared" si="202"/>
        <v>-918465.83999999985</v>
      </c>
      <c r="DW20" s="11">
        <f t="shared" si="202"/>
        <v>-1293035.5299999996</v>
      </c>
      <c r="DX20" s="11">
        <f t="shared" si="202"/>
        <v>-2997936.85</v>
      </c>
      <c r="DY20" s="11">
        <f t="shared" si="202"/>
        <v>-2193548.0499999998</v>
      </c>
      <c r="DZ20" s="11">
        <f t="shared" ref="DZ20:GK20" si="203">SUM(DZ11:DZ19)</f>
        <v>-544531.01</v>
      </c>
      <c r="EA20" s="11">
        <f t="shared" si="203"/>
        <v>-1315244.2</v>
      </c>
      <c r="EB20" s="11">
        <f t="shared" si="203"/>
        <v>-821946.57</v>
      </c>
      <c r="EC20" s="11">
        <f t="shared" si="203"/>
        <v>-3948073.1099999985</v>
      </c>
      <c r="ED20" s="11">
        <f t="shared" si="203"/>
        <v>-620160.02</v>
      </c>
      <c r="EE20" s="11">
        <f t="shared" si="203"/>
        <v>-3254169.41</v>
      </c>
      <c r="EF20" s="11">
        <f t="shared" si="203"/>
        <v>-677414.51000000013</v>
      </c>
      <c r="EG20" s="11">
        <f t="shared" si="203"/>
        <v>-1979125.56</v>
      </c>
      <c r="EH20" s="11">
        <f t="shared" si="203"/>
        <v>-1024810.42</v>
      </c>
      <c r="EI20" s="11">
        <f t="shared" si="203"/>
        <v>-21696588.859999999</v>
      </c>
      <c r="EJ20" s="11">
        <f t="shared" si="203"/>
        <v>-688379.85999999987</v>
      </c>
      <c r="EK20" s="11">
        <f t="shared" si="203"/>
        <v>-2127409.0299999998</v>
      </c>
      <c r="EL20" s="11">
        <f t="shared" si="203"/>
        <v>-1194860.3200000003</v>
      </c>
      <c r="EM20" s="11">
        <f t="shared" si="203"/>
        <v>-2217169.3600000003</v>
      </c>
      <c r="EN20" s="11">
        <f t="shared" si="203"/>
        <v>-2164370.2999999984</v>
      </c>
      <c r="EO20" s="11">
        <f t="shared" si="203"/>
        <v>-1021752.0899999999</v>
      </c>
      <c r="EP20" s="11">
        <f t="shared" si="203"/>
        <v>-1923201.79</v>
      </c>
      <c r="EQ20" s="11">
        <f t="shared" si="203"/>
        <v>-979785.57000000018</v>
      </c>
      <c r="ER20" s="11">
        <f t="shared" si="203"/>
        <v>-2716504.3700000006</v>
      </c>
      <c r="ES20" s="11">
        <f t="shared" si="203"/>
        <v>-710075.91999999981</v>
      </c>
      <c r="ET20" s="11">
        <f t="shared" si="203"/>
        <v>-2064043.29</v>
      </c>
      <c r="EU20" s="11">
        <f t="shared" si="203"/>
        <v>-1367473.0799999996</v>
      </c>
      <c r="EV20" s="11">
        <f t="shared" si="203"/>
        <v>-759483.22999999986</v>
      </c>
      <c r="EW20" s="11">
        <f t="shared" si="203"/>
        <v>-2250864.8400000003</v>
      </c>
      <c r="EX20" s="11">
        <f t="shared" si="203"/>
        <v>-1355485.9199999997</v>
      </c>
      <c r="EY20" s="11">
        <f t="shared" si="203"/>
        <v>-2160935.23</v>
      </c>
      <c r="EZ20" s="11">
        <f t="shared" si="203"/>
        <v>-822328.92</v>
      </c>
      <c r="FA20" s="11">
        <f t="shared" si="203"/>
        <v>-3642426.1399999987</v>
      </c>
      <c r="FB20" s="11">
        <f t="shared" si="203"/>
        <v>-1013830.65</v>
      </c>
      <c r="FC20" s="11">
        <f t="shared" si="203"/>
        <v>-76941745.379999995</v>
      </c>
      <c r="FD20" s="11">
        <f t="shared" si="203"/>
        <v>-831997.4299999997</v>
      </c>
      <c r="FE20" s="11">
        <f t="shared" si="203"/>
        <v>-1827663.3300000005</v>
      </c>
      <c r="FF20" s="11">
        <f t="shared" si="203"/>
        <v>-890799.33</v>
      </c>
      <c r="FG20" s="11">
        <f t="shared" si="203"/>
        <v>-121445562.16</v>
      </c>
      <c r="FH20" s="11">
        <f t="shared" si="203"/>
        <v>-2159971.88</v>
      </c>
      <c r="FI20" s="11">
        <f t="shared" si="203"/>
        <v>-747496.16999999969</v>
      </c>
      <c r="FJ20" s="11">
        <f t="shared" si="203"/>
        <v>-2888966.5</v>
      </c>
      <c r="FK20" s="11">
        <f t="shared" si="203"/>
        <v>-823484.99</v>
      </c>
      <c r="FL20" s="11">
        <f t="shared" si="203"/>
        <v>-2317066.0900000003</v>
      </c>
      <c r="FM20" s="11">
        <f t="shared" si="203"/>
        <v>-1266415.81</v>
      </c>
      <c r="FN20" s="11">
        <f t="shared" si="203"/>
        <v>-3643034.0999999987</v>
      </c>
      <c r="FO20" s="11">
        <f t="shared" si="203"/>
        <v>-3487330.58</v>
      </c>
      <c r="FP20" s="11">
        <f t="shared" si="203"/>
        <v>-2718599.1199999996</v>
      </c>
      <c r="FQ20" s="11">
        <f t="shared" si="203"/>
        <v>-15714240.460000001</v>
      </c>
      <c r="FR20" s="11">
        <f t="shared" si="203"/>
        <v>-2953183.4400000004</v>
      </c>
      <c r="FS20" s="11">
        <f t="shared" si="203"/>
        <v>-918381</v>
      </c>
      <c r="FT20" s="11">
        <f t="shared" si="203"/>
        <v>-2710576.91</v>
      </c>
      <c r="FU20" s="11">
        <f t="shared" si="203"/>
        <v>-2939785.89</v>
      </c>
      <c r="FV20" s="11">
        <f t="shared" si="203"/>
        <v>-730248.85999999975</v>
      </c>
      <c r="FW20" s="11">
        <f t="shared" si="203"/>
        <v>-1919859.5999999999</v>
      </c>
      <c r="FX20" s="11">
        <f t="shared" si="203"/>
        <v>-939858.93</v>
      </c>
      <c r="FY20" s="11">
        <f t="shared" si="203"/>
        <v>-3439659.0700000003</v>
      </c>
      <c r="FZ20" s="11">
        <f t="shared" si="203"/>
        <v>-2870080.08</v>
      </c>
      <c r="GA20" s="11">
        <f t="shared" si="203"/>
        <v>-1514675.13</v>
      </c>
      <c r="GB20" s="11">
        <f t="shared" si="203"/>
        <v>-1844712.82</v>
      </c>
      <c r="GC20" s="11">
        <f t="shared" si="203"/>
        <v>-7852034.8100000005</v>
      </c>
      <c r="GD20" s="11">
        <f t="shared" si="203"/>
        <v>-3094655.7800000003</v>
      </c>
      <c r="GE20" s="11">
        <f t="shared" si="203"/>
        <v>-875739.67</v>
      </c>
      <c r="GF20" s="11">
        <f t="shared" si="203"/>
        <v>-1814388.85</v>
      </c>
      <c r="GG20" s="11">
        <f t="shared" si="203"/>
        <v>-3572590</v>
      </c>
      <c r="GH20" s="11">
        <f t="shared" si="203"/>
        <v>-3876381.9</v>
      </c>
      <c r="GI20" s="11">
        <f t="shared" si="203"/>
        <v>-2165921.61</v>
      </c>
      <c r="GJ20" s="11">
        <f t="shared" si="203"/>
        <v>-3247018.55</v>
      </c>
      <c r="GK20" s="11">
        <f t="shared" si="203"/>
        <v>-2013834.18</v>
      </c>
      <c r="GL20" s="11">
        <f t="shared" ref="GL20:IW20" si="204">SUM(GL11:GL19)</f>
        <v>-2805804.55</v>
      </c>
      <c r="GM20" s="11">
        <f t="shared" si="204"/>
        <v>-3810414.92</v>
      </c>
      <c r="GN20" s="11">
        <f t="shared" si="204"/>
        <v>-2254798</v>
      </c>
      <c r="GO20" s="11">
        <f t="shared" si="204"/>
        <v>-3710062.51</v>
      </c>
      <c r="GP20" s="11">
        <f t="shared" si="204"/>
        <v>-5638126.1299999999</v>
      </c>
      <c r="GQ20" s="11">
        <f t="shared" si="204"/>
        <v>-4041238.05</v>
      </c>
      <c r="GR20" s="11">
        <f t="shared" si="204"/>
        <v>-1335029.94</v>
      </c>
      <c r="GS20" s="11">
        <f t="shared" si="204"/>
        <v>-116752314.67</v>
      </c>
      <c r="GT20" s="11">
        <f t="shared" si="204"/>
        <v>-125805112.95999999</v>
      </c>
      <c r="GU20" s="11">
        <f t="shared" si="204"/>
        <v>-107361.85</v>
      </c>
      <c r="GV20" s="11">
        <f t="shared" si="204"/>
        <v>-233138.33</v>
      </c>
      <c r="GW20" s="11">
        <f t="shared" si="204"/>
        <v>-3175384.26</v>
      </c>
      <c r="GX20" s="11">
        <f t="shared" si="204"/>
        <v>-2320468.0099999998</v>
      </c>
      <c r="GY20" s="11">
        <f t="shared" si="204"/>
        <v>-2847694.1500000004</v>
      </c>
      <c r="GZ20" s="11">
        <f t="shared" si="204"/>
        <v>-153135907.92000002</v>
      </c>
      <c r="HA20" s="11">
        <f t="shared" si="204"/>
        <v>0</v>
      </c>
      <c r="HB20" s="11">
        <f t="shared" si="204"/>
        <v>-22598.33</v>
      </c>
      <c r="HC20" s="11">
        <f t="shared" si="204"/>
        <v>929.03</v>
      </c>
      <c r="HD20" s="11">
        <f t="shared" si="204"/>
        <v>-41318</v>
      </c>
      <c r="HE20" s="11">
        <f t="shared" si="204"/>
        <v>8326.68</v>
      </c>
      <c r="HF20" s="11">
        <f t="shared" si="204"/>
        <v>27807.119999999999</v>
      </c>
      <c r="HG20" s="11">
        <f t="shared" si="204"/>
        <v>365</v>
      </c>
      <c r="HH20" s="11">
        <f t="shared" si="204"/>
        <v>0</v>
      </c>
      <c r="HI20" s="11">
        <f t="shared" si="204"/>
        <v>0</v>
      </c>
      <c r="HJ20" s="11">
        <f t="shared" si="204"/>
        <v>0</v>
      </c>
      <c r="HK20" s="11">
        <f t="shared" si="204"/>
        <v>-13866.67</v>
      </c>
      <c r="HL20" s="11">
        <f t="shared" si="204"/>
        <v>-24096.289999999997</v>
      </c>
      <c r="HM20" s="11">
        <f t="shared" si="204"/>
        <v>0</v>
      </c>
      <c r="HN20" s="11">
        <f t="shared" si="204"/>
        <v>0</v>
      </c>
      <c r="HO20" s="11">
        <f t="shared" si="204"/>
        <v>0</v>
      </c>
      <c r="HP20" s="11">
        <f t="shared" si="204"/>
        <v>-5950.62</v>
      </c>
      <c r="HQ20" s="11">
        <f t="shared" si="204"/>
        <v>0</v>
      </c>
      <c r="HR20" s="11">
        <f t="shared" si="204"/>
        <v>0</v>
      </c>
      <c r="HS20" s="11">
        <f t="shared" si="204"/>
        <v>-297.45</v>
      </c>
      <c r="HT20" s="11">
        <f t="shared" si="204"/>
        <v>0</v>
      </c>
      <c r="HU20" s="11">
        <f t="shared" si="204"/>
        <v>-5951.1</v>
      </c>
      <c r="HV20" s="11">
        <f t="shared" si="204"/>
        <v>0</v>
      </c>
      <c r="HW20" s="11">
        <f t="shared" si="204"/>
        <v>0</v>
      </c>
      <c r="HX20" s="11">
        <f t="shared" si="204"/>
        <v>0</v>
      </c>
      <c r="HY20" s="11">
        <f t="shared" si="204"/>
        <v>0</v>
      </c>
      <c r="HZ20" s="11">
        <f t="shared" si="204"/>
        <v>0</v>
      </c>
      <c r="IA20" s="11">
        <f t="shared" si="204"/>
        <v>0</v>
      </c>
      <c r="IB20" s="11">
        <f t="shared" si="204"/>
        <v>0</v>
      </c>
      <c r="IC20" s="11">
        <f t="shared" si="204"/>
        <v>0</v>
      </c>
      <c r="ID20" s="11">
        <f t="shared" si="204"/>
        <v>0</v>
      </c>
      <c r="IE20" s="11">
        <f t="shared" si="204"/>
        <v>0</v>
      </c>
      <c r="IF20" s="11">
        <f t="shared" si="204"/>
        <v>0</v>
      </c>
      <c r="IG20" s="11">
        <f t="shared" si="204"/>
        <v>0</v>
      </c>
      <c r="IH20" s="11">
        <f t="shared" si="204"/>
        <v>0</v>
      </c>
      <c r="II20" s="11">
        <f t="shared" si="204"/>
        <v>0</v>
      </c>
      <c r="IJ20" s="11">
        <f t="shared" si="204"/>
        <v>0</v>
      </c>
      <c r="IK20" s="11">
        <f t="shared" si="204"/>
        <v>0</v>
      </c>
      <c r="IL20" s="11">
        <f t="shared" si="204"/>
        <v>0</v>
      </c>
      <c r="IM20" s="11">
        <f t="shared" si="204"/>
        <v>0</v>
      </c>
      <c r="IN20" s="11">
        <f t="shared" si="204"/>
        <v>0</v>
      </c>
      <c r="IO20" s="11">
        <f t="shared" si="204"/>
        <v>0</v>
      </c>
      <c r="IP20" s="11">
        <f t="shared" si="204"/>
        <v>0</v>
      </c>
      <c r="IQ20" s="11">
        <f t="shared" si="204"/>
        <v>0</v>
      </c>
      <c r="IR20" s="11">
        <f t="shared" si="204"/>
        <v>0</v>
      </c>
      <c r="IS20" s="11">
        <f t="shared" si="204"/>
        <v>0</v>
      </c>
      <c r="IT20" s="11">
        <f t="shared" si="204"/>
        <v>0</v>
      </c>
      <c r="IU20" s="11">
        <f t="shared" si="204"/>
        <v>0</v>
      </c>
      <c r="IV20" s="11">
        <f t="shared" si="204"/>
        <v>0</v>
      </c>
      <c r="IW20" s="11">
        <f t="shared" si="204"/>
        <v>0</v>
      </c>
      <c r="IX20" s="11">
        <f t="shared" ref="IX20:KE20" si="205">SUM(IX11:IX19)</f>
        <v>0</v>
      </c>
      <c r="IY20" s="11">
        <f t="shared" si="205"/>
        <v>0</v>
      </c>
      <c r="IZ20" s="11">
        <f t="shared" si="205"/>
        <v>0</v>
      </c>
      <c r="JA20" s="11">
        <f t="shared" si="205"/>
        <v>0</v>
      </c>
      <c r="JB20" s="11">
        <f t="shared" si="205"/>
        <v>0</v>
      </c>
      <c r="JC20" s="11">
        <f t="shared" si="205"/>
        <v>0</v>
      </c>
      <c r="JD20" s="11">
        <f t="shared" si="205"/>
        <v>0</v>
      </c>
      <c r="JE20" s="11">
        <f t="shared" si="205"/>
        <v>0</v>
      </c>
      <c r="JF20" s="11">
        <f t="shared" si="205"/>
        <v>0</v>
      </c>
      <c r="JG20" s="11">
        <f t="shared" si="205"/>
        <v>0</v>
      </c>
      <c r="JH20" s="11">
        <f t="shared" si="205"/>
        <v>0</v>
      </c>
      <c r="JI20" s="11">
        <f t="shared" si="205"/>
        <v>0</v>
      </c>
      <c r="JJ20" s="11">
        <f t="shared" si="205"/>
        <v>0</v>
      </c>
      <c r="JK20" s="11">
        <f t="shared" si="205"/>
        <v>0</v>
      </c>
      <c r="JL20" s="11">
        <f t="shared" si="205"/>
        <v>0</v>
      </c>
      <c r="JM20" s="11">
        <f t="shared" si="205"/>
        <v>0</v>
      </c>
      <c r="JN20" s="11">
        <f t="shared" si="205"/>
        <v>0</v>
      </c>
      <c r="JO20" s="11">
        <f t="shared" si="205"/>
        <v>0</v>
      </c>
      <c r="JP20" s="11">
        <f t="shared" si="205"/>
        <v>0</v>
      </c>
      <c r="JQ20" s="11">
        <f t="shared" si="205"/>
        <v>0</v>
      </c>
      <c r="JR20" s="11">
        <f t="shared" si="205"/>
        <v>0</v>
      </c>
      <c r="JS20" s="11">
        <f t="shared" si="205"/>
        <v>0</v>
      </c>
      <c r="JT20" s="11">
        <f t="shared" si="205"/>
        <v>0</v>
      </c>
      <c r="JU20" s="11">
        <f t="shared" si="205"/>
        <v>0</v>
      </c>
      <c r="JV20" s="11">
        <f t="shared" si="205"/>
        <v>0</v>
      </c>
      <c r="JW20" s="11">
        <f t="shared" si="205"/>
        <v>0</v>
      </c>
      <c r="JX20" s="11">
        <f t="shared" si="205"/>
        <v>0</v>
      </c>
      <c r="JY20" s="11">
        <f t="shared" si="205"/>
        <v>0</v>
      </c>
      <c r="JZ20" s="11">
        <f t="shared" si="205"/>
        <v>0</v>
      </c>
      <c r="KA20" s="11">
        <f t="shared" si="205"/>
        <v>0</v>
      </c>
      <c r="KB20" s="11">
        <f t="shared" si="205"/>
        <v>0</v>
      </c>
      <c r="KC20" s="11">
        <f t="shared" si="205"/>
        <v>0</v>
      </c>
      <c r="KD20" s="11">
        <f t="shared" si="205"/>
        <v>0</v>
      </c>
      <c r="KE20" s="11">
        <f t="shared" si="205"/>
        <v>0</v>
      </c>
      <c r="KF20" s="11">
        <f t="shared" ref="KF20:MQ20" si="206">SUM(KF11:KF19)</f>
        <v>0</v>
      </c>
      <c r="KG20" s="11">
        <f t="shared" si="206"/>
        <v>0</v>
      </c>
      <c r="KH20" s="11">
        <f t="shared" si="206"/>
        <v>0</v>
      </c>
      <c r="KI20" s="11">
        <f t="shared" si="206"/>
        <v>0</v>
      </c>
      <c r="KJ20" s="11">
        <f t="shared" si="206"/>
        <v>0</v>
      </c>
      <c r="KK20" s="11">
        <f t="shared" si="206"/>
        <v>0</v>
      </c>
      <c r="KL20" s="11">
        <f t="shared" si="206"/>
        <v>0</v>
      </c>
      <c r="KM20" s="11">
        <f t="shared" si="206"/>
        <v>0</v>
      </c>
      <c r="KN20" s="11">
        <f t="shared" si="206"/>
        <v>0</v>
      </c>
      <c r="KO20" s="11">
        <f t="shared" si="206"/>
        <v>0</v>
      </c>
      <c r="KP20" s="11">
        <f t="shared" si="206"/>
        <v>0</v>
      </c>
      <c r="KQ20" s="11">
        <f t="shared" si="206"/>
        <v>0</v>
      </c>
      <c r="KR20" s="11">
        <f t="shared" si="206"/>
        <v>0</v>
      </c>
      <c r="KS20" s="11">
        <f t="shared" si="206"/>
        <v>0</v>
      </c>
      <c r="KT20" s="11">
        <f t="shared" si="206"/>
        <v>0</v>
      </c>
      <c r="KU20" s="11">
        <f t="shared" si="206"/>
        <v>0</v>
      </c>
      <c r="KV20" s="11">
        <f t="shared" si="206"/>
        <v>0</v>
      </c>
      <c r="KW20" s="11">
        <f t="shared" si="206"/>
        <v>0</v>
      </c>
      <c r="KX20" s="11">
        <f t="shared" si="206"/>
        <v>0</v>
      </c>
      <c r="KY20" s="11">
        <f t="shared" si="206"/>
        <v>0</v>
      </c>
      <c r="KZ20" s="11">
        <f t="shared" si="206"/>
        <v>0</v>
      </c>
      <c r="LA20" s="11">
        <f t="shared" si="206"/>
        <v>0</v>
      </c>
      <c r="LB20" s="11">
        <f t="shared" si="206"/>
        <v>0</v>
      </c>
      <c r="LC20" s="11">
        <f t="shared" si="206"/>
        <v>0</v>
      </c>
      <c r="LD20" s="11">
        <f t="shared" si="206"/>
        <v>0</v>
      </c>
      <c r="LE20" s="11">
        <f t="shared" si="206"/>
        <v>0</v>
      </c>
      <c r="LF20" s="11">
        <f t="shared" si="206"/>
        <v>0</v>
      </c>
      <c r="LG20" s="11">
        <f t="shared" si="206"/>
        <v>0</v>
      </c>
      <c r="LH20" s="11">
        <f t="shared" si="206"/>
        <v>0</v>
      </c>
      <c r="LI20" s="11">
        <f t="shared" si="206"/>
        <v>0</v>
      </c>
      <c r="LJ20" s="11">
        <f t="shared" si="206"/>
        <v>0</v>
      </c>
      <c r="LK20" s="11">
        <f t="shared" si="206"/>
        <v>0</v>
      </c>
      <c r="LL20" s="11">
        <f t="shared" si="206"/>
        <v>0</v>
      </c>
      <c r="LM20" s="11">
        <f t="shared" si="206"/>
        <v>0</v>
      </c>
      <c r="LN20" s="11">
        <f t="shared" si="206"/>
        <v>0</v>
      </c>
      <c r="LO20" s="11">
        <f t="shared" si="206"/>
        <v>0</v>
      </c>
      <c r="LP20" s="11">
        <f t="shared" si="206"/>
        <v>0</v>
      </c>
      <c r="LQ20" s="11">
        <f t="shared" si="206"/>
        <v>0</v>
      </c>
      <c r="LR20" s="11">
        <f t="shared" si="206"/>
        <v>0</v>
      </c>
      <c r="LS20" s="11">
        <f t="shared" si="206"/>
        <v>0</v>
      </c>
      <c r="LT20" s="11">
        <f t="shared" si="206"/>
        <v>0</v>
      </c>
      <c r="LU20" s="11">
        <f t="shared" si="206"/>
        <v>0</v>
      </c>
      <c r="LV20" s="11">
        <f t="shared" si="206"/>
        <v>0</v>
      </c>
      <c r="LW20" s="11">
        <f t="shared" si="206"/>
        <v>0</v>
      </c>
      <c r="LX20" s="11">
        <f t="shared" si="206"/>
        <v>0</v>
      </c>
      <c r="LY20" s="11">
        <f t="shared" si="206"/>
        <v>0</v>
      </c>
      <c r="LZ20" s="11">
        <f t="shared" si="206"/>
        <v>0</v>
      </c>
      <c r="MA20" s="11">
        <f t="shared" si="206"/>
        <v>0</v>
      </c>
      <c r="MB20" s="11">
        <f t="shared" si="206"/>
        <v>0</v>
      </c>
      <c r="MC20" s="11">
        <f t="shared" si="206"/>
        <v>0</v>
      </c>
      <c r="MD20" s="11">
        <f t="shared" si="206"/>
        <v>0</v>
      </c>
      <c r="ME20" s="11">
        <f t="shared" si="206"/>
        <v>0</v>
      </c>
      <c r="MF20" s="11">
        <f t="shared" si="206"/>
        <v>0</v>
      </c>
      <c r="MG20" s="11">
        <f t="shared" si="206"/>
        <v>0</v>
      </c>
      <c r="MH20" s="11">
        <f t="shared" si="206"/>
        <v>0</v>
      </c>
      <c r="MI20" s="11">
        <f t="shared" si="206"/>
        <v>0</v>
      </c>
      <c r="MJ20" s="11">
        <f t="shared" si="206"/>
        <v>0</v>
      </c>
      <c r="MK20" s="11">
        <f t="shared" si="206"/>
        <v>0</v>
      </c>
      <c r="ML20" s="11">
        <f t="shared" si="206"/>
        <v>0</v>
      </c>
      <c r="MM20" s="11">
        <f t="shared" si="206"/>
        <v>0</v>
      </c>
      <c r="MN20" s="11">
        <f t="shared" si="206"/>
        <v>0</v>
      </c>
      <c r="MO20" s="11">
        <f t="shared" si="206"/>
        <v>0</v>
      </c>
      <c r="MP20" s="11">
        <f t="shared" si="206"/>
        <v>0</v>
      </c>
      <c r="MQ20" s="11">
        <f t="shared" si="206"/>
        <v>0</v>
      </c>
      <c r="MR20" s="11">
        <f t="shared" ref="MR20:NS20" si="207">SUM(MR11:MR19)</f>
        <v>0</v>
      </c>
      <c r="MS20" s="11">
        <f t="shared" si="207"/>
        <v>0</v>
      </c>
      <c r="MT20" s="11">
        <f t="shared" si="207"/>
        <v>0</v>
      </c>
      <c r="MU20" s="11">
        <f t="shared" si="207"/>
        <v>0</v>
      </c>
      <c r="MV20" s="11">
        <f t="shared" si="207"/>
        <v>0</v>
      </c>
      <c r="MW20" s="11">
        <f t="shared" si="207"/>
        <v>0</v>
      </c>
      <c r="MX20" s="11">
        <f t="shared" si="207"/>
        <v>0</v>
      </c>
      <c r="MY20" s="11">
        <f t="shared" si="207"/>
        <v>0</v>
      </c>
      <c r="MZ20" s="11">
        <f t="shared" si="207"/>
        <v>0</v>
      </c>
      <c r="NA20" s="11">
        <f t="shared" si="207"/>
        <v>0</v>
      </c>
      <c r="NB20" s="11">
        <f t="shared" si="207"/>
        <v>0</v>
      </c>
      <c r="NC20" s="11">
        <f t="shared" si="207"/>
        <v>0</v>
      </c>
      <c r="ND20" s="11">
        <f t="shared" si="207"/>
        <v>0</v>
      </c>
      <c r="NE20" s="11">
        <f t="shared" si="207"/>
        <v>0</v>
      </c>
      <c r="NF20" s="11">
        <f t="shared" si="207"/>
        <v>0</v>
      </c>
      <c r="NG20" s="11">
        <f t="shared" si="207"/>
        <v>0</v>
      </c>
      <c r="NH20" s="11">
        <f t="shared" si="207"/>
        <v>0</v>
      </c>
      <c r="NI20" s="11">
        <f t="shared" si="207"/>
        <v>0</v>
      </c>
      <c r="NJ20" s="11">
        <f t="shared" si="207"/>
        <v>0</v>
      </c>
      <c r="NK20" s="11">
        <f t="shared" si="207"/>
        <v>0</v>
      </c>
      <c r="NL20" s="11">
        <f t="shared" si="207"/>
        <v>0</v>
      </c>
      <c r="NM20" s="11">
        <f t="shared" si="207"/>
        <v>0</v>
      </c>
      <c r="NN20" s="11">
        <f t="shared" si="207"/>
        <v>0</v>
      </c>
      <c r="NO20" s="11">
        <f t="shared" si="207"/>
        <v>0</v>
      </c>
      <c r="NP20" s="11">
        <f t="shared" si="207"/>
        <v>0</v>
      </c>
      <c r="NQ20" s="11">
        <f t="shared" si="207"/>
        <v>0</v>
      </c>
      <c r="NR20" s="11">
        <f t="shared" si="207"/>
        <v>0</v>
      </c>
      <c r="NS20" s="11">
        <f t="shared" si="207"/>
        <v>0</v>
      </c>
    </row>
    <row r="21" spans="1:383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</row>
    <row r="22" spans="1:383" x14ac:dyDescent="0.25">
      <c r="A22" s="12" t="s">
        <v>13</v>
      </c>
      <c r="B22" s="5"/>
      <c r="C22" s="5"/>
      <c r="D22" s="5">
        <v>6462.4800000000005</v>
      </c>
      <c r="E22" s="5"/>
      <c r="F22" s="5"/>
      <c r="G22" s="5"/>
      <c r="H22" s="5">
        <v>50000</v>
      </c>
      <c r="I22" s="5"/>
      <c r="J22" s="5">
        <v>201137.36</v>
      </c>
      <c r="K22" s="5"/>
      <c r="L22" s="5"/>
      <c r="M22" s="5"/>
      <c r="N22" s="5">
        <v>4357.79</v>
      </c>
      <c r="O22" s="5"/>
      <c r="P22" s="5"/>
      <c r="Q22" s="5"/>
      <c r="R22" s="5"/>
      <c r="S22" s="5"/>
      <c r="T22" s="5"/>
      <c r="U22" s="5"/>
      <c r="V22" s="5"/>
      <c r="W22" s="5">
        <v>473.74</v>
      </c>
      <c r="X22" s="5">
        <v>1256.23</v>
      </c>
      <c r="Y22" s="5"/>
      <c r="Z22" s="5"/>
      <c r="AA22" s="5">
        <v>51689.24</v>
      </c>
      <c r="AB22" s="5"/>
      <c r="AC22" s="5">
        <v>5000000</v>
      </c>
      <c r="AD22" s="5"/>
      <c r="AE22" s="5"/>
      <c r="AF22" s="5"/>
      <c r="AG22" s="5"/>
      <c r="AH22" s="5">
        <v>30000000</v>
      </c>
      <c r="AI22" s="5"/>
      <c r="AJ22" s="5"/>
      <c r="AK22" s="5"/>
      <c r="AL22" s="5"/>
      <c r="AM22" s="5"/>
      <c r="AN22" s="5"/>
      <c r="AO22" s="5">
        <v>5000000</v>
      </c>
      <c r="AP22" s="5"/>
      <c r="AQ22" s="5"/>
      <c r="AR22" s="5"/>
      <c r="AS22" s="5"/>
      <c r="AT22" s="5"/>
      <c r="AU22" s="5">
        <v>15000000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>
        <v>1285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>
        <v>375</v>
      </c>
      <c r="CT22" s="5"/>
      <c r="CU22" s="5"/>
      <c r="CV22" s="5"/>
      <c r="CW22" s="5"/>
      <c r="CX22" s="5"/>
      <c r="CY22" s="5"/>
      <c r="CZ22" s="5"/>
      <c r="DA22" s="5"/>
      <c r="DB22" s="5"/>
      <c r="DC22" s="5">
        <v>25000000</v>
      </c>
      <c r="DD22" s="14">
        <v>4000000</v>
      </c>
      <c r="DE22" s="5"/>
      <c r="DF22" s="5">
        <v>554.75</v>
      </c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>
        <v>75000000</v>
      </c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>
        <v>38000</v>
      </c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</row>
    <row r="23" spans="1:383" x14ac:dyDescent="0.25">
      <c r="A23" s="12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5">
        <v>412.56</v>
      </c>
      <c r="L23" s="5"/>
      <c r="M23" s="5"/>
      <c r="N23" s="5"/>
      <c r="O23" s="5"/>
      <c r="P23" s="5"/>
      <c r="Q23" s="5"/>
      <c r="R23" s="5">
        <v>4852.5300000000007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>
        <v>74.88</v>
      </c>
      <c r="AE23" s="5"/>
      <c r="AF23" s="5"/>
      <c r="AG23" s="5">
        <v>30900</v>
      </c>
      <c r="AH23" s="5"/>
      <c r="AI23" s="5">
        <v>8240</v>
      </c>
      <c r="AJ23" s="5"/>
      <c r="AK23" s="5">
        <v>103000</v>
      </c>
      <c r="AL23" s="5"/>
      <c r="AM23" s="5"/>
      <c r="AN23" s="5"/>
      <c r="AO23" s="5"/>
      <c r="AP23" s="5">
        <v>7145.31</v>
      </c>
      <c r="AQ23" s="5">
        <v>3341.2</v>
      </c>
      <c r="AR23" s="5"/>
      <c r="AS23" s="5"/>
      <c r="AT23" s="5"/>
      <c r="AU23" s="5"/>
      <c r="AV23" s="5"/>
      <c r="AW23" s="5"/>
      <c r="AX23" s="5"/>
      <c r="AY23" s="5"/>
      <c r="AZ23" s="5">
        <v>1059870</v>
      </c>
      <c r="BA23" s="5">
        <v>114250</v>
      </c>
      <c r="BB23" s="5">
        <v>1182.92</v>
      </c>
      <c r="BC23" s="5">
        <v>943.5</v>
      </c>
      <c r="BD23" s="5">
        <v>3619.23</v>
      </c>
      <c r="BE23" s="5"/>
      <c r="BF23" s="5"/>
      <c r="BG23" s="5"/>
      <c r="BH23" s="5"/>
      <c r="BI23" s="5"/>
      <c r="BJ23" s="5"/>
      <c r="BK23" s="5"/>
      <c r="BL23" s="5"/>
      <c r="BM23" s="5">
        <v>1237.68</v>
      </c>
      <c r="BN23" s="5"/>
      <c r="BO23" s="5">
        <v>772.5</v>
      </c>
      <c r="BP23" s="5"/>
      <c r="BQ23" s="5"/>
      <c r="BR23" s="5"/>
      <c r="BS23" s="5"/>
      <c r="BT23" s="5"/>
      <c r="BU23" s="5"/>
      <c r="BV23" s="5">
        <v>605</v>
      </c>
      <c r="BW23" s="5"/>
      <c r="BX23" s="5"/>
      <c r="BY23" s="5"/>
      <c r="BZ23" s="5">
        <v>3000000</v>
      </c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v>860.72</v>
      </c>
      <c r="CT23" s="5"/>
      <c r="CU23" s="5"/>
      <c r="CV23" s="5"/>
      <c r="CW23" s="5"/>
      <c r="CX23" s="5"/>
      <c r="CY23" s="5"/>
      <c r="CZ23" s="5">
        <v>1440</v>
      </c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>
        <v>67566</v>
      </c>
      <c r="DS23" s="5"/>
      <c r="DT23" s="5"/>
      <c r="DU23" s="5"/>
      <c r="DV23" s="5">
        <v>540</v>
      </c>
      <c r="DW23" s="5"/>
      <c r="DX23" s="5"/>
      <c r="DY23" s="5">
        <v>17700000</v>
      </c>
      <c r="DZ23" s="5">
        <v>48.6</v>
      </c>
      <c r="EA23" s="5">
        <v>1611.42</v>
      </c>
      <c r="EB23" s="5"/>
      <c r="EC23" s="5"/>
      <c r="ED23" s="5"/>
      <c r="EE23" s="5"/>
      <c r="EF23" s="5">
        <v>2002483</v>
      </c>
      <c r="EG23" s="5"/>
      <c r="EH23" s="5"/>
      <c r="EI23" s="5"/>
      <c r="EJ23" s="5"/>
      <c r="EK23" s="5"/>
      <c r="EL23" s="5">
        <v>3480</v>
      </c>
      <c r="EM23" s="5"/>
      <c r="EN23" s="5"/>
      <c r="EO23" s="5">
        <f>19420110+1899990+675000</f>
        <v>21995100</v>
      </c>
      <c r="EP23" s="5">
        <f>225000+175005</f>
        <v>400005</v>
      </c>
      <c r="EQ23" s="5">
        <v>150000</v>
      </c>
      <c r="ER23" s="5"/>
      <c r="ES23" s="5">
        <v>25000</v>
      </c>
      <c r="ET23" s="5"/>
      <c r="EU23" s="5"/>
      <c r="EV23" s="5"/>
      <c r="EW23" s="5"/>
      <c r="EX23" s="5"/>
      <c r="EY23" s="5"/>
      <c r="EZ23" s="5">
        <v>2085869.32</v>
      </c>
      <c r="FA23" s="5">
        <v>88400</v>
      </c>
      <c r="FB23" s="5">
        <v>14059885</v>
      </c>
      <c r="FC23" s="5">
        <v>411502</v>
      </c>
      <c r="FD23" s="5">
        <v>1022425</v>
      </c>
      <c r="FE23" s="5"/>
      <c r="FF23" s="5"/>
      <c r="FG23" s="5">
        <v>114559985</v>
      </c>
      <c r="FH23" s="5"/>
      <c r="FI23" s="5"/>
      <c r="FJ23" s="5"/>
      <c r="FK23" s="5"/>
      <c r="FL23" s="5">
        <v>1717.01</v>
      </c>
      <c r="FM23" s="5">
        <v>4950000</v>
      </c>
      <c r="FN23" s="5"/>
      <c r="FO23" s="5"/>
      <c r="FP23" s="5"/>
      <c r="FQ23" s="5"/>
      <c r="FR23" s="5">
        <v>1800</v>
      </c>
      <c r="FS23" s="5"/>
      <c r="FT23" s="5"/>
      <c r="FU23" s="5"/>
      <c r="FV23" s="5">
        <v>15016.38</v>
      </c>
      <c r="FW23" s="5"/>
      <c r="FX23" s="5"/>
      <c r="FY23" s="5"/>
      <c r="FZ23" s="5"/>
      <c r="GA23" s="5"/>
      <c r="GB23" s="5"/>
      <c r="GC23" s="5"/>
      <c r="GD23" s="5"/>
      <c r="GE23" s="5"/>
      <c r="GF23" s="5">
        <v>180</v>
      </c>
      <c r="GG23" s="5"/>
      <c r="GH23" s="5"/>
      <c r="GI23" s="5"/>
      <c r="GJ23" s="5"/>
      <c r="GK23" s="5"/>
      <c r="GL23" s="5"/>
      <c r="GM23" s="5"/>
      <c r="GN23" s="5"/>
      <c r="GO23" s="20">
        <v>481.01</v>
      </c>
      <c r="GP23" s="5"/>
      <c r="GQ23" s="5"/>
      <c r="GR23" s="5"/>
      <c r="GS23" s="5">
        <f>99999984+5999997+24999996</f>
        <v>130999977</v>
      </c>
      <c r="GT23" s="5">
        <v>100000000</v>
      </c>
      <c r="GU23" s="5"/>
      <c r="GV23" s="5"/>
      <c r="GW23" s="5"/>
      <c r="GX23" s="5"/>
      <c r="GZ23" s="5">
        <f>99999984+49999992+2999990</f>
        <v>152999966</v>
      </c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</row>
    <row r="24" spans="1:383" x14ac:dyDescent="0.25">
      <c r="A24" s="12" t="s">
        <v>11</v>
      </c>
      <c r="B24" s="5"/>
      <c r="C24" s="5">
        <v>1748.11</v>
      </c>
      <c r="D24" s="5"/>
      <c r="E24" s="5"/>
      <c r="F24" s="5"/>
      <c r="G24" s="5"/>
      <c r="H24" s="5"/>
      <c r="I24" s="5"/>
      <c r="J24" s="5">
        <v>1861.49</v>
      </c>
      <c r="K24" s="5"/>
      <c r="L24" s="5"/>
      <c r="M24" s="5"/>
      <c r="N24" s="5">
        <v>891.59</v>
      </c>
      <c r="O24" s="5"/>
      <c r="P24" s="5"/>
      <c r="Q24" s="5"/>
      <c r="R24" s="5">
        <v>5657.28</v>
      </c>
      <c r="S24" s="5"/>
      <c r="T24" s="5"/>
      <c r="U24" s="5"/>
      <c r="V24" s="5">
        <v>320864.38</v>
      </c>
      <c r="W24" s="5">
        <v>1869.55</v>
      </c>
      <c r="X24" s="5"/>
      <c r="Y24" s="5"/>
      <c r="Z24" s="5"/>
      <c r="AA24" s="5">
        <v>1032.6099999999999</v>
      </c>
      <c r="AB24" s="5"/>
      <c r="AC24" s="5"/>
      <c r="AD24" s="5"/>
      <c r="AE24" s="5">
        <v>1636.98</v>
      </c>
      <c r="AF24" s="5"/>
      <c r="AG24" s="5"/>
      <c r="AH24" s="5"/>
      <c r="AI24" s="5"/>
      <c r="AJ24" s="5">
        <v>1697.3</v>
      </c>
      <c r="AK24" s="5"/>
      <c r="AL24" s="5"/>
      <c r="AM24" s="5"/>
      <c r="AN24" s="5">
        <v>3218.08</v>
      </c>
      <c r="AO24" s="5"/>
      <c r="AP24" s="5"/>
      <c r="AQ24" s="5"/>
      <c r="AR24" s="5"/>
      <c r="AS24" s="5">
        <v>1867.57</v>
      </c>
      <c r="AT24" s="5"/>
      <c r="AU24" s="5"/>
      <c r="AV24" s="5"/>
      <c r="AW24" s="5">
        <v>7556.51</v>
      </c>
      <c r="AX24" s="5"/>
      <c r="AY24" s="5">
        <v>2795.66</v>
      </c>
      <c r="AZ24" s="5"/>
      <c r="BA24" s="5">
        <v>3446.99</v>
      </c>
      <c r="BB24" s="5"/>
      <c r="BC24" s="5">
        <v>1678.15</v>
      </c>
      <c r="BD24" s="5"/>
      <c r="BE24" s="5"/>
      <c r="BF24" s="5">
        <v>337.74</v>
      </c>
      <c r="BG24" s="5"/>
      <c r="BH24" s="5">
        <v>4106.66</v>
      </c>
      <c r="BI24" s="5"/>
      <c r="BJ24" s="5">
        <f>28641.11</f>
        <v>28641.11</v>
      </c>
      <c r="BK24" s="5"/>
      <c r="BL24" s="5"/>
      <c r="BM24" s="5"/>
      <c r="BN24" s="5">
        <v>2493.89</v>
      </c>
      <c r="BO24" s="5">
        <v>115</v>
      </c>
      <c r="BP24" s="5"/>
      <c r="BQ24" s="5"/>
      <c r="BR24" s="5"/>
      <c r="BS24" s="5">
        <v>15241.98</v>
      </c>
      <c r="BT24" s="5"/>
      <c r="BU24" s="5"/>
      <c r="BV24" s="5">
        <v>10172.200000000001</v>
      </c>
      <c r="BW24" s="5">
        <f>13484.2-10172.2</f>
        <v>3312</v>
      </c>
      <c r="BX24" s="5"/>
      <c r="BY24" s="21">
        <v>797.23</v>
      </c>
      <c r="BZ24" s="22"/>
      <c r="CA24" s="22">
        <v>8463.9599999999991</v>
      </c>
      <c r="CB24" s="1">
        <v>1059.8</v>
      </c>
      <c r="CC24" s="21">
        <v>1155.45</v>
      </c>
      <c r="CD24" s="22"/>
      <c r="CE24" s="22"/>
      <c r="CF24" s="21">
        <v>3134.81</v>
      </c>
      <c r="CG24" s="22">
        <v>2437.7800000000002</v>
      </c>
      <c r="CH24" s="5">
        <v>10740</v>
      </c>
      <c r="CI24" s="5">
        <v>24</v>
      </c>
      <c r="CJ24" s="5">
        <v>761.92</v>
      </c>
      <c r="CK24" s="5"/>
      <c r="CL24" s="5"/>
      <c r="CM24" s="5"/>
      <c r="CN24" s="5">
        <v>36868.53</v>
      </c>
      <c r="CO24" s="5"/>
      <c r="CP24" s="5">
        <v>2283.62</v>
      </c>
      <c r="CQ24" s="5"/>
      <c r="CR24" s="5"/>
      <c r="CS24" s="5"/>
      <c r="CT24" s="5">
        <v>228</v>
      </c>
      <c r="CU24" s="5">
        <v>2423.0100000000002</v>
      </c>
      <c r="CV24" s="21">
        <v>68630.23</v>
      </c>
      <c r="CW24" s="14">
        <v>2107.46</v>
      </c>
      <c r="CX24" s="5"/>
      <c r="CY24" s="5"/>
      <c r="CZ24" s="5"/>
      <c r="DA24" s="5"/>
      <c r="DB24" s="5">
        <v>4586.88</v>
      </c>
      <c r="DC24" s="5"/>
      <c r="DD24" s="5"/>
      <c r="DE24" s="5">
        <v>33301.129999999997</v>
      </c>
      <c r="DF24" s="5">
        <v>554.75</v>
      </c>
      <c r="DG24" s="5"/>
      <c r="DH24" s="5"/>
      <c r="DI24" s="5"/>
      <c r="DJ24" s="5">
        <v>328.06</v>
      </c>
      <c r="DK24" s="5">
        <v>2271.2800000000002</v>
      </c>
      <c r="DM24" s="5">
        <v>515.5</v>
      </c>
      <c r="DN24" s="5">
        <v>1620.94</v>
      </c>
      <c r="DO24" s="5"/>
      <c r="DP24" s="5">
        <v>7763.8</v>
      </c>
      <c r="DQ24" s="5">
        <v>3033.1</v>
      </c>
      <c r="DR24" s="5">
        <v>1139.0999999999999</v>
      </c>
      <c r="DS24" s="5">
        <v>2986.28</v>
      </c>
      <c r="DT24" s="5"/>
      <c r="DU24" s="5"/>
      <c r="DV24" s="5">
        <v>1016.14</v>
      </c>
      <c r="DX24" s="5">
        <v>31.5</v>
      </c>
      <c r="DY24" s="5">
        <v>548.95000000000005</v>
      </c>
      <c r="DZ24" s="5">
        <v>2730.52</v>
      </c>
      <c r="EA24" s="5">
        <v>4616.28</v>
      </c>
      <c r="EB24" s="5">
        <v>7.8</v>
      </c>
      <c r="EC24" s="5">
        <v>51617.26</v>
      </c>
      <c r="ED24" s="5">
        <v>1198.1399999999999</v>
      </c>
      <c r="EE24" s="5">
        <v>101324.91</v>
      </c>
      <c r="EF24" s="5">
        <v>243.76</v>
      </c>
      <c r="EG24" s="5">
        <v>2957.46</v>
      </c>
      <c r="EH24" s="5">
        <v>959.17</v>
      </c>
      <c r="EI24" s="5"/>
      <c r="EJ24" s="5">
        <v>14472.02</v>
      </c>
      <c r="EK24" s="5">
        <v>1167.1199999999999</v>
      </c>
      <c r="EL24" s="5">
        <v>6923.27</v>
      </c>
      <c r="EM24" s="5"/>
      <c r="EN24" s="5">
        <v>16600.82</v>
      </c>
      <c r="EO24" s="5"/>
      <c r="EP24" s="5">
        <v>1658.16</v>
      </c>
      <c r="EQ24" s="5"/>
      <c r="ER24" s="5">
        <v>6225.25</v>
      </c>
      <c r="ES24" s="5">
        <v>198.59</v>
      </c>
      <c r="ET24" s="5">
        <v>16700.5</v>
      </c>
      <c r="EU24" s="5"/>
      <c r="EV24" s="5">
        <v>22802.84</v>
      </c>
      <c r="EW24" s="5">
        <v>6849.44</v>
      </c>
      <c r="EX24" s="5">
        <v>3354.51</v>
      </c>
      <c r="EY24" s="5"/>
      <c r="EZ24" s="5"/>
      <c r="FA24" s="5"/>
      <c r="FB24" s="5">
        <v>45211.66</v>
      </c>
      <c r="FC24" s="5">
        <v>415.36</v>
      </c>
      <c r="FD24" s="5">
        <v>9747.880000000001</v>
      </c>
      <c r="FE24" s="5">
        <v>1555.67</v>
      </c>
      <c r="FF24" s="5">
        <v>140405</v>
      </c>
      <c r="FG24" s="5"/>
      <c r="FH24" s="5">
        <v>766.17</v>
      </c>
      <c r="FI24" s="5">
        <v>104208.54</v>
      </c>
      <c r="FJ24" s="5">
        <v>24795</v>
      </c>
      <c r="FK24" s="5">
        <v>42</v>
      </c>
      <c r="FL24" s="5">
        <v>772.2</v>
      </c>
      <c r="FM24" s="5"/>
      <c r="FN24" s="5"/>
      <c r="FO24" s="5"/>
      <c r="FP24" s="5">
        <v>282.38</v>
      </c>
      <c r="FQ24" s="5"/>
      <c r="FR24" s="5"/>
      <c r="FS24" s="5">
        <v>5451</v>
      </c>
      <c r="FT24" s="5"/>
      <c r="FU24" s="5">
        <v>1562.23</v>
      </c>
      <c r="FV24" s="5">
        <v>732.8</v>
      </c>
      <c r="FW24" s="5">
        <v>9710.7999999999993</v>
      </c>
      <c r="FX24" s="5"/>
      <c r="FY24" s="5">
        <v>3733</v>
      </c>
      <c r="FZ24" s="5"/>
      <c r="GA24" s="5"/>
      <c r="GB24" s="5"/>
      <c r="GC24" s="5">
        <v>90688.44</v>
      </c>
      <c r="GD24" s="5">
        <v>2628.89</v>
      </c>
      <c r="GE24" s="5"/>
      <c r="GF24" s="5">
        <f>22+5282.93</f>
        <v>5304.93</v>
      </c>
      <c r="GG24" s="20">
        <v>1879</v>
      </c>
      <c r="GH24" s="5">
        <v>460.7</v>
      </c>
      <c r="GI24" s="5">
        <v>4327.04</v>
      </c>
      <c r="GJ24" s="5">
        <v>18806.55</v>
      </c>
      <c r="GL24" s="5">
        <v>8348.2099999999991</v>
      </c>
      <c r="GM24" s="5">
        <v>218442.44</v>
      </c>
      <c r="GO24" s="19">
        <v>380.73</v>
      </c>
      <c r="GP24" s="5"/>
      <c r="GQ24" s="5">
        <v>307067.02</v>
      </c>
      <c r="GR24" s="5"/>
      <c r="GS24" s="5"/>
      <c r="GT24" s="5"/>
      <c r="GU24" s="5">
        <v>1682.19</v>
      </c>
      <c r="GV24" s="5"/>
      <c r="GW24" s="5"/>
      <c r="GY24" s="5"/>
      <c r="GZ24" s="5"/>
      <c r="HA24" s="5"/>
      <c r="HB24" s="5">
        <v>7326.1099999999988</v>
      </c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>
        <v>10212.52</v>
      </c>
      <c r="HP24" s="5"/>
      <c r="HQ24" s="5"/>
      <c r="HR24" s="5">
        <v>226.03</v>
      </c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</row>
    <row r="25" spans="1:383" x14ac:dyDescent="0.25">
      <c r="A25" s="12" t="s">
        <v>36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>
        <v>250000</v>
      </c>
      <c r="CT25" s="5"/>
      <c r="CU25" s="5"/>
      <c r="CV25" s="5"/>
      <c r="CW25" s="14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</row>
    <row r="26" spans="1:383" x14ac:dyDescent="0.25">
      <c r="A26" s="12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</row>
    <row r="27" spans="1:383" x14ac:dyDescent="0.25">
      <c r="A27" s="12" t="s">
        <v>34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1500000</v>
      </c>
      <c r="P27" s="5"/>
      <c r="Q27" s="5"/>
      <c r="R27" s="5">
        <v>1500000</v>
      </c>
      <c r="S27" s="5"/>
      <c r="T27" s="5"/>
      <c r="U27" s="5">
        <v>2000000</v>
      </c>
      <c r="V27" s="5"/>
      <c r="W27" s="5"/>
      <c r="X27" s="5"/>
      <c r="Y27" s="5">
        <v>3000000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>
        <v>2000000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>
        <v>3000000</v>
      </c>
      <c r="BG27" s="5"/>
      <c r="BH27" s="5">
        <v>4000000</v>
      </c>
      <c r="BI27" s="5"/>
      <c r="BJ27" s="5"/>
      <c r="BK27" s="5"/>
      <c r="BL27" s="5">
        <v>4000000</v>
      </c>
      <c r="BM27" s="5"/>
      <c r="BN27" s="5"/>
      <c r="BO27" s="5">
        <v>4000000</v>
      </c>
      <c r="BP27" s="5"/>
      <c r="BQ27" s="5"/>
      <c r="BR27" s="5">
        <v>4000000</v>
      </c>
      <c r="BS27" s="5"/>
      <c r="BT27" s="5">
        <v>4000000</v>
      </c>
      <c r="BU27" s="5"/>
      <c r="BV27" s="5"/>
      <c r="BW27" s="5">
        <v>4000000</v>
      </c>
      <c r="BX27" s="5"/>
      <c r="BY27" s="5">
        <v>5000000</v>
      </c>
      <c r="BZ27" s="5"/>
      <c r="CA27" s="5">
        <v>5000000</v>
      </c>
      <c r="CB27" s="5"/>
      <c r="CC27" s="5"/>
      <c r="CD27" s="5">
        <v>5000000</v>
      </c>
      <c r="CE27" s="5"/>
      <c r="CF27" s="5"/>
      <c r="CG27" s="5"/>
      <c r="CH27" s="5">
        <v>5000000</v>
      </c>
      <c r="CI27" s="5"/>
      <c r="CJ27" s="5"/>
      <c r="CK27" s="5"/>
      <c r="CL27" s="5">
        <v>5000000</v>
      </c>
      <c r="CM27" s="5"/>
      <c r="CN27" s="5"/>
      <c r="CO27" s="5"/>
      <c r="CP27" s="5"/>
      <c r="CQ27" s="5">
        <v>5000000</v>
      </c>
      <c r="CR27" s="5"/>
      <c r="CS27" s="5"/>
      <c r="CT27" s="5"/>
      <c r="CU27" s="5"/>
      <c r="CV27" s="5"/>
      <c r="CW27" s="5"/>
      <c r="CX27" s="5">
        <v>5000000</v>
      </c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>
        <v>12000000</v>
      </c>
      <c r="DN27" s="5"/>
      <c r="DO27" s="5"/>
      <c r="DP27" s="5"/>
      <c r="DQ27" s="5">
        <v>7000000</v>
      </c>
      <c r="DR27" s="5"/>
      <c r="DS27" s="5"/>
      <c r="DT27" s="5"/>
      <c r="DU27" s="5">
        <v>7000000</v>
      </c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>
        <v>20000000</v>
      </c>
      <c r="EJ27" s="5"/>
      <c r="EK27" s="5">
        <v>7000000</v>
      </c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>
        <v>7000000</v>
      </c>
      <c r="FL27" s="5"/>
      <c r="FM27" s="5">
        <v>15000000</v>
      </c>
      <c r="FN27" s="5"/>
      <c r="FO27" s="5"/>
      <c r="FP27" s="5"/>
      <c r="FQ27" s="5">
        <v>10000000</v>
      </c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>
        <v>10000000</v>
      </c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</row>
    <row r="28" spans="1:383" x14ac:dyDescent="0.25">
      <c r="A28" s="12" t="s">
        <v>33</v>
      </c>
      <c r="B28" s="5"/>
      <c r="C28" s="5"/>
      <c r="D28" s="5">
        <v>1000000</v>
      </c>
      <c r="E28" s="5"/>
      <c r="F28" s="5"/>
      <c r="G28" s="5"/>
      <c r="H28" s="5">
        <v>1500000</v>
      </c>
      <c r="I28" s="5"/>
      <c r="J28" s="5"/>
      <c r="K28" s="5"/>
      <c r="L28" s="5"/>
      <c r="M28" s="5">
        <v>686400.54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>
        <v>7000000</v>
      </c>
      <c r="CT28" s="5"/>
      <c r="CU28" s="5"/>
      <c r="CV28" s="5"/>
      <c r="CW28" s="5"/>
      <c r="CX28" s="5"/>
      <c r="CY28" s="5"/>
      <c r="CZ28" s="5">
        <v>6000000</v>
      </c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>
        <v>4000000</v>
      </c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>
        <v>7000000</v>
      </c>
      <c r="FV28" s="5"/>
      <c r="FW28" s="5"/>
      <c r="FX28" s="5">
        <v>8000000</v>
      </c>
      <c r="FY28" s="5"/>
      <c r="FZ28" s="5"/>
      <c r="GA28" s="5"/>
      <c r="GB28" s="5"/>
      <c r="GC28" s="5">
        <v>12000000</v>
      </c>
      <c r="GD28" s="5"/>
      <c r="GE28" s="5"/>
      <c r="GF28" s="5">
        <v>8000000</v>
      </c>
      <c r="GG28" s="5"/>
      <c r="GH28" s="5"/>
      <c r="GI28" s="5">
        <v>10000000</v>
      </c>
      <c r="GJ28" s="5"/>
      <c r="GK28" s="5"/>
      <c r="GL28" s="5">
        <v>10000000</v>
      </c>
      <c r="GM28" s="5"/>
      <c r="GN28" s="5"/>
      <c r="GO28" s="5">
        <v>10000000</v>
      </c>
      <c r="GP28" s="5"/>
      <c r="GQ28" s="5"/>
      <c r="GR28" s="5">
        <v>10000000</v>
      </c>
      <c r="GS28" s="5"/>
      <c r="GT28" s="5"/>
      <c r="GU28" s="5"/>
      <c r="GV28" s="5"/>
      <c r="GW28" s="5"/>
      <c r="GX28" s="5"/>
      <c r="GZ28" s="5">
        <v>3000000</v>
      </c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</row>
    <row r="29" spans="1:383" x14ac:dyDescent="0.25">
      <c r="A29" s="12" t="s">
        <v>10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</row>
    <row r="30" spans="1:383" ht="4.5" customHeight="1" x14ac:dyDescent="0.25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</row>
    <row r="31" spans="1:383" x14ac:dyDescent="0.25">
      <c r="A31" s="10" t="s">
        <v>9</v>
      </c>
      <c r="B31" s="11">
        <f t="shared" ref="B31:BM31" si="208">SUM(B22:B30)</f>
        <v>0</v>
      </c>
      <c r="C31" s="11">
        <f t="shared" si="208"/>
        <v>1748.11</v>
      </c>
      <c r="D31" s="11">
        <f t="shared" si="208"/>
        <v>1006462.48</v>
      </c>
      <c r="E31" s="11">
        <f t="shared" si="208"/>
        <v>0</v>
      </c>
      <c r="F31" s="11">
        <f t="shared" si="208"/>
        <v>0</v>
      </c>
      <c r="G31" s="11">
        <f t="shared" si="208"/>
        <v>0</v>
      </c>
      <c r="H31" s="11">
        <f t="shared" si="208"/>
        <v>1550000</v>
      </c>
      <c r="I31" s="11">
        <f t="shared" si="208"/>
        <v>0</v>
      </c>
      <c r="J31" s="11">
        <f t="shared" si="208"/>
        <v>202998.84999999998</v>
      </c>
      <c r="K31" s="11">
        <f t="shared" si="208"/>
        <v>412.56</v>
      </c>
      <c r="L31" s="11">
        <f t="shared" si="208"/>
        <v>0</v>
      </c>
      <c r="M31" s="11">
        <f t="shared" si="208"/>
        <v>686400.54</v>
      </c>
      <c r="N31" s="11">
        <f t="shared" si="208"/>
        <v>5249.38</v>
      </c>
      <c r="O31" s="11">
        <f t="shared" si="208"/>
        <v>1500000</v>
      </c>
      <c r="P31" s="11">
        <f t="shared" si="208"/>
        <v>0</v>
      </c>
      <c r="Q31" s="11">
        <f t="shared" si="208"/>
        <v>0</v>
      </c>
      <c r="R31" s="11">
        <f t="shared" si="208"/>
        <v>1510509.81</v>
      </c>
      <c r="S31" s="11">
        <f t="shared" si="208"/>
        <v>0</v>
      </c>
      <c r="T31" s="11">
        <f t="shared" si="208"/>
        <v>0</v>
      </c>
      <c r="U31" s="11">
        <f t="shared" si="208"/>
        <v>2000000</v>
      </c>
      <c r="V31" s="11">
        <f t="shared" si="208"/>
        <v>320864.38</v>
      </c>
      <c r="W31" s="11">
        <f t="shared" si="208"/>
        <v>2343.29</v>
      </c>
      <c r="X31" s="11">
        <f t="shared" si="208"/>
        <v>1256.23</v>
      </c>
      <c r="Y31" s="11">
        <f t="shared" si="208"/>
        <v>3000000</v>
      </c>
      <c r="Z31" s="11">
        <f t="shared" si="208"/>
        <v>0</v>
      </c>
      <c r="AA31" s="11">
        <f t="shared" si="208"/>
        <v>52721.85</v>
      </c>
      <c r="AB31" s="11">
        <f t="shared" si="208"/>
        <v>0</v>
      </c>
      <c r="AC31" s="11">
        <f t="shared" si="208"/>
        <v>5000000</v>
      </c>
      <c r="AD31" s="11">
        <f t="shared" si="208"/>
        <v>74.88</v>
      </c>
      <c r="AE31" s="11">
        <f t="shared" si="208"/>
        <v>1636.98</v>
      </c>
      <c r="AF31" s="11">
        <f t="shared" si="208"/>
        <v>0</v>
      </c>
      <c r="AG31" s="11">
        <f t="shared" si="208"/>
        <v>30900</v>
      </c>
      <c r="AH31" s="11">
        <f t="shared" si="208"/>
        <v>30000000</v>
      </c>
      <c r="AI31" s="11">
        <f t="shared" si="208"/>
        <v>8240</v>
      </c>
      <c r="AJ31" s="11">
        <f t="shared" si="208"/>
        <v>1697.3</v>
      </c>
      <c r="AK31" s="11">
        <f t="shared" si="208"/>
        <v>103000</v>
      </c>
      <c r="AL31" s="11">
        <f t="shared" si="208"/>
        <v>0</v>
      </c>
      <c r="AM31" s="11">
        <f t="shared" si="208"/>
        <v>0</v>
      </c>
      <c r="AN31" s="11">
        <f t="shared" si="208"/>
        <v>2003218.08</v>
      </c>
      <c r="AO31" s="11">
        <f t="shared" si="208"/>
        <v>5000000</v>
      </c>
      <c r="AP31" s="11">
        <f t="shared" si="208"/>
        <v>7145.31</v>
      </c>
      <c r="AQ31" s="11">
        <f t="shared" si="208"/>
        <v>3341.2</v>
      </c>
      <c r="AR31" s="11">
        <f t="shared" si="208"/>
        <v>0</v>
      </c>
      <c r="AS31" s="11">
        <f t="shared" si="208"/>
        <v>1867.57</v>
      </c>
      <c r="AT31" s="11">
        <f t="shared" si="208"/>
        <v>0</v>
      </c>
      <c r="AU31" s="11">
        <f t="shared" si="208"/>
        <v>15000000</v>
      </c>
      <c r="AV31" s="11">
        <f t="shared" si="208"/>
        <v>0</v>
      </c>
      <c r="AW31" s="11">
        <f t="shared" si="208"/>
        <v>7556.51</v>
      </c>
      <c r="AX31" s="11">
        <f t="shared" si="208"/>
        <v>0</v>
      </c>
      <c r="AY31" s="11">
        <f t="shared" si="208"/>
        <v>2795.66</v>
      </c>
      <c r="AZ31" s="11">
        <f t="shared" si="208"/>
        <v>1059870</v>
      </c>
      <c r="BA31" s="11">
        <f t="shared" si="208"/>
        <v>117696.99</v>
      </c>
      <c r="BB31" s="11">
        <f t="shared" si="208"/>
        <v>1182.92</v>
      </c>
      <c r="BC31" s="11">
        <f t="shared" si="208"/>
        <v>2621.65</v>
      </c>
      <c r="BD31" s="11">
        <f t="shared" si="208"/>
        <v>3619.23</v>
      </c>
      <c r="BE31" s="11">
        <f t="shared" si="208"/>
        <v>0</v>
      </c>
      <c r="BF31" s="11">
        <f t="shared" si="208"/>
        <v>3000337.74</v>
      </c>
      <c r="BG31" s="11">
        <f t="shared" si="208"/>
        <v>0</v>
      </c>
      <c r="BH31" s="11">
        <f t="shared" si="208"/>
        <v>4004106.66</v>
      </c>
      <c r="BI31" s="11">
        <f t="shared" si="208"/>
        <v>0</v>
      </c>
      <c r="BJ31" s="11">
        <f t="shared" si="208"/>
        <v>28641.11</v>
      </c>
      <c r="BK31" s="11">
        <f t="shared" si="208"/>
        <v>1285</v>
      </c>
      <c r="BL31" s="11">
        <f t="shared" si="208"/>
        <v>4000000</v>
      </c>
      <c r="BM31" s="11">
        <f t="shared" si="208"/>
        <v>1237.68</v>
      </c>
      <c r="BN31" s="11">
        <f t="shared" ref="BN31:DY31" si="209">SUM(BN22:BN30)</f>
        <v>2493.89</v>
      </c>
      <c r="BO31" s="11">
        <f t="shared" si="209"/>
        <v>4000887.5</v>
      </c>
      <c r="BP31" s="11">
        <f t="shared" si="209"/>
        <v>0</v>
      </c>
      <c r="BQ31" s="11">
        <f t="shared" si="209"/>
        <v>0</v>
      </c>
      <c r="BR31" s="11">
        <f t="shared" si="209"/>
        <v>4000000</v>
      </c>
      <c r="BS31" s="11">
        <f t="shared" si="209"/>
        <v>15241.98</v>
      </c>
      <c r="BT31" s="11">
        <f t="shared" si="209"/>
        <v>4000000</v>
      </c>
      <c r="BU31" s="11">
        <f t="shared" si="209"/>
        <v>0</v>
      </c>
      <c r="BV31" s="11">
        <f t="shared" si="209"/>
        <v>10777.2</v>
      </c>
      <c r="BW31" s="11">
        <f t="shared" si="209"/>
        <v>4003312</v>
      </c>
      <c r="BX31" s="11">
        <f t="shared" si="209"/>
        <v>0</v>
      </c>
      <c r="BY31" s="11">
        <f t="shared" si="209"/>
        <v>5000797.2300000004</v>
      </c>
      <c r="BZ31" s="11">
        <f t="shared" si="209"/>
        <v>3000000</v>
      </c>
      <c r="CA31" s="11">
        <f t="shared" si="209"/>
        <v>5008463.96</v>
      </c>
      <c r="CB31" s="11">
        <f t="shared" si="209"/>
        <v>1059.8</v>
      </c>
      <c r="CC31" s="11">
        <f t="shared" si="209"/>
        <v>1155.45</v>
      </c>
      <c r="CD31" s="11">
        <f t="shared" si="209"/>
        <v>5000000</v>
      </c>
      <c r="CE31" s="11">
        <f t="shared" si="209"/>
        <v>0</v>
      </c>
      <c r="CF31" s="11">
        <f t="shared" si="209"/>
        <v>3134.81</v>
      </c>
      <c r="CG31" s="11">
        <f t="shared" si="209"/>
        <v>2437.7800000000002</v>
      </c>
      <c r="CH31" s="11">
        <f t="shared" si="209"/>
        <v>5010740</v>
      </c>
      <c r="CI31" s="11">
        <f t="shared" si="209"/>
        <v>24</v>
      </c>
      <c r="CJ31" s="11">
        <f t="shared" si="209"/>
        <v>761.92</v>
      </c>
      <c r="CK31" s="11">
        <f t="shared" si="209"/>
        <v>0</v>
      </c>
      <c r="CL31" s="11">
        <f t="shared" si="209"/>
        <v>5000000</v>
      </c>
      <c r="CM31" s="11">
        <f t="shared" si="209"/>
        <v>0</v>
      </c>
      <c r="CN31" s="11">
        <f t="shared" si="209"/>
        <v>36868.53</v>
      </c>
      <c r="CO31" s="11">
        <f t="shared" si="209"/>
        <v>0</v>
      </c>
      <c r="CP31" s="11">
        <f t="shared" si="209"/>
        <v>2283.62</v>
      </c>
      <c r="CQ31" s="11">
        <f t="shared" si="209"/>
        <v>5000000</v>
      </c>
      <c r="CR31" s="11">
        <f t="shared" si="209"/>
        <v>0</v>
      </c>
      <c r="CS31" s="11">
        <f t="shared" si="209"/>
        <v>7251235.7199999997</v>
      </c>
      <c r="CT31" s="11">
        <f t="shared" si="209"/>
        <v>228</v>
      </c>
      <c r="CU31" s="11">
        <f t="shared" si="209"/>
        <v>2423.0100000000002</v>
      </c>
      <c r="CV31" s="11">
        <f t="shared" si="209"/>
        <v>68630.23</v>
      </c>
      <c r="CW31" s="11">
        <f t="shared" si="209"/>
        <v>2107.46</v>
      </c>
      <c r="CX31" s="11">
        <f t="shared" si="209"/>
        <v>5000000</v>
      </c>
      <c r="CY31" s="11">
        <f t="shared" si="209"/>
        <v>0</v>
      </c>
      <c r="CZ31" s="11">
        <f t="shared" si="209"/>
        <v>6001440</v>
      </c>
      <c r="DA31" s="11">
        <f t="shared" si="209"/>
        <v>0</v>
      </c>
      <c r="DB31" s="11">
        <f t="shared" si="209"/>
        <v>4586.88</v>
      </c>
      <c r="DC31" s="11">
        <f t="shared" si="209"/>
        <v>25000000</v>
      </c>
      <c r="DD31" s="11">
        <f t="shared" si="209"/>
        <v>4000000</v>
      </c>
      <c r="DE31" s="11">
        <f t="shared" si="209"/>
        <v>33301.129999999997</v>
      </c>
      <c r="DF31" s="11">
        <f t="shared" si="209"/>
        <v>1109.5</v>
      </c>
      <c r="DG31" s="11">
        <f t="shared" si="209"/>
        <v>0</v>
      </c>
      <c r="DH31" s="11">
        <f t="shared" si="209"/>
        <v>0</v>
      </c>
      <c r="DI31" s="11">
        <f t="shared" si="209"/>
        <v>0</v>
      </c>
      <c r="DJ31" s="11">
        <f t="shared" si="209"/>
        <v>328.06</v>
      </c>
      <c r="DK31" s="11">
        <f t="shared" si="209"/>
        <v>4002271.28</v>
      </c>
      <c r="DL31" s="11">
        <f t="shared" si="209"/>
        <v>0</v>
      </c>
      <c r="DM31" s="11">
        <f t="shared" si="209"/>
        <v>12000515.5</v>
      </c>
      <c r="DN31" s="11">
        <f t="shared" si="209"/>
        <v>1620.94</v>
      </c>
      <c r="DO31" s="11">
        <f t="shared" si="209"/>
        <v>0</v>
      </c>
      <c r="DP31" s="11">
        <f t="shared" si="209"/>
        <v>7763.8</v>
      </c>
      <c r="DQ31" s="11">
        <f t="shared" si="209"/>
        <v>7003033.0999999996</v>
      </c>
      <c r="DR31" s="11">
        <f t="shared" si="209"/>
        <v>68705.100000000006</v>
      </c>
      <c r="DS31" s="11">
        <f t="shared" si="209"/>
        <v>2986.28</v>
      </c>
      <c r="DT31" s="11">
        <f t="shared" si="209"/>
        <v>0</v>
      </c>
      <c r="DU31" s="11">
        <f t="shared" si="209"/>
        <v>7000000</v>
      </c>
      <c r="DV31" s="11">
        <f t="shared" si="209"/>
        <v>1556.1399999999999</v>
      </c>
      <c r="DW31" s="11">
        <f t="shared" si="209"/>
        <v>0</v>
      </c>
      <c r="DX31" s="11">
        <f t="shared" si="209"/>
        <v>31.5</v>
      </c>
      <c r="DY31" s="11">
        <f t="shared" si="209"/>
        <v>17700548.949999999</v>
      </c>
      <c r="DZ31" s="11">
        <f t="shared" ref="DZ31:GK31" si="210">SUM(DZ22:DZ30)</f>
        <v>2779.12</v>
      </c>
      <c r="EA31" s="11">
        <f t="shared" si="210"/>
        <v>6227.7</v>
      </c>
      <c r="EB31" s="11">
        <f t="shared" si="210"/>
        <v>7.8</v>
      </c>
      <c r="EC31" s="11">
        <f t="shared" si="210"/>
        <v>51617.26</v>
      </c>
      <c r="ED31" s="11">
        <f t="shared" si="210"/>
        <v>1198.1399999999999</v>
      </c>
      <c r="EE31" s="11">
        <f t="shared" si="210"/>
        <v>101324.91</v>
      </c>
      <c r="EF31" s="11">
        <f t="shared" si="210"/>
        <v>2002726.76</v>
      </c>
      <c r="EG31" s="11">
        <f t="shared" si="210"/>
        <v>2957.46</v>
      </c>
      <c r="EH31" s="11">
        <f t="shared" si="210"/>
        <v>959.17</v>
      </c>
      <c r="EI31" s="11">
        <f t="shared" si="210"/>
        <v>20000000</v>
      </c>
      <c r="EJ31" s="11">
        <f t="shared" si="210"/>
        <v>14472.02</v>
      </c>
      <c r="EK31" s="11">
        <f t="shared" si="210"/>
        <v>7001167.1200000001</v>
      </c>
      <c r="EL31" s="11">
        <f t="shared" si="210"/>
        <v>10403.27</v>
      </c>
      <c r="EM31" s="11">
        <f t="shared" si="210"/>
        <v>0</v>
      </c>
      <c r="EN31" s="11">
        <f t="shared" si="210"/>
        <v>16600.82</v>
      </c>
      <c r="EO31" s="11">
        <f t="shared" si="210"/>
        <v>21995100</v>
      </c>
      <c r="EP31" s="11">
        <f t="shared" si="210"/>
        <v>401663.16</v>
      </c>
      <c r="EQ31" s="11">
        <f t="shared" si="210"/>
        <v>150000</v>
      </c>
      <c r="ER31" s="11">
        <f t="shared" si="210"/>
        <v>6225.25</v>
      </c>
      <c r="ES31" s="11">
        <f t="shared" si="210"/>
        <v>25198.59</v>
      </c>
      <c r="ET31" s="11">
        <f t="shared" si="210"/>
        <v>16700.5</v>
      </c>
      <c r="EU31" s="11">
        <f t="shared" si="210"/>
        <v>0</v>
      </c>
      <c r="EV31" s="11">
        <f t="shared" si="210"/>
        <v>22802.84</v>
      </c>
      <c r="EW31" s="11">
        <f t="shared" si="210"/>
        <v>6849.44</v>
      </c>
      <c r="EX31" s="11">
        <f t="shared" si="210"/>
        <v>3354.51</v>
      </c>
      <c r="EY31" s="11">
        <f t="shared" si="210"/>
        <v>0</v>
      </c>
      <c r="EZ31" s="11">
        <f t="shared" si="210"/>
        <v>2085869.32</v>
      </c>
      <c r="FA31" s="11">
        <f t="shared" si="210"/>
        <v>88400</v>
      </c>
      <c r="FB31" s="11">
        <f t="shared" si="210"/>
        <v>14105096.66</v>
      </c>
      <c r="FC31" s="11">
        <f t="shared" si="210"/>
        <v>75411917.359999999</v>
      </c>
      <c r="FD31" s="11">
        <f t="shared" si="210"/>
        <v>1032172.88</v>
      </c>
      <c r="FE31" s="11">
        <f t="shared" si="210"/>
        <v>1555.67</v>
      </c>
      <c r="FF31" s="11">
        <f t="shared" si="210"/>
        <v>140405</v>
      </c>
      <c r="FG31" s="11">
        <f t="shared" si="210"/>
        <v>114559985</v>
      </c>
      <c r="FH31" s="11">
        <f t="shared" si="210"/>
        <v>766.17</v>
      </c>
      <c r="FI31" s="11">
        <f t="shared" si="210"/>
        <v>104208.54</v>
      </c>
      <c r="FJ31" s="11">
        <f t="shared" si="210"/>
        <v>24795</v>
      </c>
      <c r="FK31" s="11">
        <f t="shared" si="210"/>
        <v>7000042</v>
      </c>
      <c r="FL31" s="11">
        <f t="shared" si="210"/>
        <v>2489.21</v>
      </c>
      <c r="FM31" s="11">
        <f t="shared" si="210"/>
        <v>19950000</v>
      </c>
      <c r="FN31" s="11">
        <f t="shared" si="210"/>
        <v>0</v>
      </c>
      <c r="FO31" s="11">
        <f t="shared" si="210"/>
        <v>0</v>
      </c>
      <c r="FP31" s="11">
        <f t="shared" si="210"/>
        <v>282.38</v>
      </c>
      <c r="FQ31" s="11">
        <f t="shared" si="210"/>
        <v>10000000</v>
      </c>
      <c r="FR31" s="11">
        <f t="shared" si="210"/>
        <v>1800</v>
      </c>
      <c r="FS31" s="11">
        <f t="shared" si="210"/>
        <v>5451</v>
      </c>
      <c r="FT31" s="11">
        <f t="shared" si="210"/>
        <v>0</v>
      </c>
      <c r="FU31" s="11">
        <f t="shared" si="210"/>
        <v>7001562.2300000004</v>
      </c>
      <c r="FV31" s="11">
        <f t="shared" si="210"/>
        <v>15749.179999999998</v>
      </c>
      <c r="FW31" s="11">
        <f t="shared" si="210"/>
        <v>9710.7999999999993</v>
      </c>
      <c r="FX31" s="11">
        <f t="shared" si="210"/>
        <v>8000000</v>
      </c>
      <c r="FY31" s="11">
        <f t="shared" si="210"/>
        <v>3733</v>
      </c>
      <c r="FZ31" s="11">
        <f t="shared" si="210"/>
        <v>0</v>
      </c>
      <c r="GA31" s="11">
        <f t="shared" si="210"/>
        <v>0</v>
      </c>
      <c r="GB31" s="11">
        <f t="shared" si="210"/>
        <v>0</v>
      </c>
      <c r="GC31" s="11">
        <f t="shared" si="210"/>
        <v>12090688.439999999</v>
      </c>
      <c r="GD31" s="11">
        <f t="shared" si="210"/>
        <v>2628.89</v>
      </c>
      <c r="GE31" s="11">
        <f t="shared" si="210"/>
        <v>0</v>
      </c>
      <c r="GF31" s="11">
        <f t="shared" si="210"/>
        <v>8005484.9299999997</v>
      </c>
      <c r="GG31" s="11">
        <f t="shared" si="210"/>
        <v>1879</v>
      </c>
      <c r="GH31" s="11">
        <f t="shared" si="210"/>
        <v>460.7</v>
      </c>
      <c r="GI31" s="11">
        <f t="shared" si="210"/>
        <v>10004327.039999999</v>
      </c>
      <c r="GJ31" s="11">
        <f t="shared" si="210"/>
        <v>18806.55</v>
      </c>
      <c r="GK31" s="11">
        <f t="shared" si="210"/>
        <v>0</v>
      </c>
      <c r="GL31" s="11">
        <f t="shared" ref="GL31:IW31" si="211">SUM(GL22:GL30)</f>
        <v>10008348.210000001</v>
      </c>
      <c r="GM31" s="11">
        <f t="shared" si="211"/>
        <v>218442.44</v>
      </c>
      <c r="GN31" s="11">
        <f t="shared" si="211"/>
        <v>0</v>
      </c>
      <c r="GO31" s="11">
        <f t="shared" si="211"/>
        <v>10000861.74</v>
      </c>
      <c r="GP31" s="11">
        <f t="shared" si="211"/>
        <v>0</v>
      </c>
      <c r="GQ31" s="11">
        <f t="shared" si="211"/>
        <v>345067.02</v>
      </c>
      <c r="GR31" s="11">
        <f t="shared" si="211"/>
        <v>10000000</v>
      </c>
      <c r="GS31" s="11">
        <f t="shared" si="211"/>
        <v>140999977</v>
      </c>
      <c r="GT31" s="11">
        <f t="shared" si="211"/>
        <v>100000000</v>
      </c>
      <c r="GU31" s="11">
        <f t="shared" si="211"/>
        <v>1682.19</v>
      </c>
      <c r="GV31" s="11">
        <f t="shared" si="211"/>
        <v>0</v>
      </c>
      <c r="GW31" s="11">
        <f t="shared" si="211"/>
        <v>0</v>
      </c>
      <c r="GX31" s="11">
        <f t="shared" si="211"/>
        <v>0</v>
      </c>
      <c r="GY31" s="11">
        <f t="shared" si="211"/>
        <v>0</v>
      </c>
      <c r="GZ31" s="11">
        <f t="shared" si="211"/>
        <v>155999966</v>
      </c>
      <c r="HA31" s="11">
        <f t="shared" si="211"/>
        <v>0</v>
      </c>
      <c r="HB31" s="11">
        <f t="shared" si="211"/>
        <v>7326.1099999999988</v>
      </c>
      <c r="HC31" s="11">
        <f t="shared" si="211"/>
        <v>0</v>
      </c>
      <c r="HD31" s="11">
        <f t="shared" si="211"/>
        <v>0</v>
      </c>
      <c r="HE31" s="11">
        <f t="shared" si="211"/>
        <v>0</v>
      </c>
      <c r="HF31" s="11">
        <f t="shared" si="211"/>
        <v>0</v>
      </c>
      <c r="HG31" s="11">
        <f t="shared" si="211"/>
        <v>0</v>
      </c>
      <c r="HH31" s="11">
        <f t="shared" si="211"/>
        <v>0</v>
      </c>
      <c r="HI31" s="11">
        <f t="shared" si="211"/>
        <v>0</v>
      </c>
      <c r="HJ31" s="11">
        <f t="shared" si="211"/>
        <v>0</v>
      </c>
      <c r="HK31" s="11">
        <f t="shared" si="211"/>
        <v>0</v>
      </c>
      <c r="HL31" s="11">
        <f t="shared" si="211"/>
        <v>0</v>
      </c>
      <c r="HM31" s="11">
        <f t="shared" si="211"/>
        <v>0</v>
      </c>
      <c r="HN31" s="11">
        <f t="shared" si="211"/>
        <v>0</v>
      </c>
      <c r="HO31" s="11">
        <f t="shared" si="211"/>
        <v>10212.52</v>
      </c>
      <c r="HP31" s="11">
        <f t="shared" si="211"/>
        <v>0</v>
      </c>
      <c r="HQ31" s="11">
        <f t="shared" si="211"/>
        <v>0</v>
      </c>
      <c r="HR31" s="11">
        <f t="shared" si="211"/>
        <v>226.03</v>
      </c>
      <c r="HS31" s="11">
        <f t="shared" si="211"/>
        <v>0</v>
      </c>
      <c r="HT31" s="11">
        <f t="shared" si="211"/>
        <v>0</v>
      </c>
      <c r="HU31" s="11">
        <f t="shared" si="211"/>
        <v>0</v>
      </c>
      <c r="HV31" s="11">
        <f t="shared" si="211"/>
        <v>0</v>
      </c>
      <c r="HW31" s="11">
        <f t="shared" si="211"/>
        <v>0</v>
      </c>
      <c r="HX31" s="11">
        <f t="shared" si="211"/>
        <v>0</v>
      </c>
      <c r="HY31" s="11">
        <f t="shared" si="211"/>
        <v>0</v>
      </c>
      <c r="HZ31" s="11">
        <f t="shared" si="211"/>
        <v>0</v>
      </c>
      <c r="IA31" s="11">
        <f t="shared" si="211"/>
        <v>0</v>
      </c>
      <c r="IB31" s="11">
        <f t="shared" si="211"/>
        <v>0</v>
      </c>
      <c r="IC31" s="11">
        <f t="shared" si="211"/>
        <v>0</v>
      </c>
      <c r="ID31" s="11">
        <f t="shared" si="211"/>
        <v>0</v>
      </c>
      <c r="IE31" s="11">
        <f t="shared" si="211"/>
        <v>0</v>
      </c>
      <c r="IF31" s="11">
        <f t="shared" si="211"/>
        <v>0</v>
      </c>
      <c r="IG31" s="11">
        <f t="shared" si="211"/>
        <v>0</v>
      </c>
      <c r="IH31" s="11">
        <f t="shared" si="211"/>
        <v>0</v>
      </c>
      <c r="II31" s="11">
        <f t="shared" si="211"/>
        <v>0</v>
      </c>
      <c r="IJ31" s="11">
        <f t="shared" si="211"/>
        <v>0</v>
      </c>
      <c r="IK31" s="11">
        <f t="shared" si="211"/>
        <v>0</v>
      </c>
      <c r="IL31" s="11">
        <f t="shared" si="211"/>
        <v>0</v>
      </c>
      <c r="IM31" s="11">
        <f t="shared" si="211"/>
        <v>0</v>
      </c>
      <c r="IN31" s="11">
        <f t="shared" si="211"/>
        <v>0</v>
      </c>
      <c r="IO31" s="11">
        <f t="shared" si="211"/>
        <v>0</v>
      </c>
      <c r="IP31" s="11">
        <f t="shared" si="211"/>
        <v>0</v>
      </c>
      <c r="IQ31" s="11">
        <f t="shared" si="211"/>
        <v>0</v>
      </c>
      <c r="IR31" s="11">
        <f t="shared" si="211"/>
        <v>0</v>
      </c>
      <c r="IS31" s="11">
        <f t="shared" si="211"/>
        <v>0</v>
      </c>
      <c r="IT31" s="11">
        <f t="shared" si="211"/>
        <v>0</v>
      </c>
      <c r="IU31" s="11">
        <f t="shared" si="211"/>
        <v>0</v>
      </c>
      <c r="IV31" s="11">
        <f t="shared" si="211"/>
        <v>0</v>
      </c>
      <c r="IW31" s="11">
        <f t="shared" si="211"/>
        <v>0</v>
      </c>
      <c r="IX31" s="11">
        <f t="shared" ref="IX31:KE31" si="212">SUM(IX22:IX30)</f>
        <v>0</v>
      </c>
      <c r="IY31" s="11">
        <f t="shared" si="212"/>
        <v>0</v>
      </c>
      <c r="IZ31" s="11">
        <f t="shared" si="212"/>
        <v>0</v>
      </c>
      <c r="JA31" s="11">
        <f t="shared" si="212"/>
        <v>0</v>
      </c>
      <c r="JB31" s="11">
        <f t="shared" si="212"/>
        <v>0</v>
      </c>
      <c r="JC31" s="11">
        <f t="shared" si="212"/>
        <v>0</v>
      </c>
      <c r="JD31" s="11">
        <f t="shared" si="212"/>
        <v>0</v>
      </c>
      <c r="JE31" s="11">
        <f t="shared" si="212"/>
        <v>0</v>
      </c>
      <c r="JF31" s="11">
        <f t="shared" si="212"/>
        <v>0</v>
      </c>
      <c r="JG31" s="11">
        <f t="shared" si="212"/>
        <v>0</v>
      </c>
      <c r="JH31" s="11">
        <f t="shared" si="212"/>
        <v>0</v>
      </c>
      <c r="JI31" s="11">
        <f t="shared" si="212"/>
        <v>0</v>
      </c>
      <c r="JJ31" s="11">
        <f t="shared" si="212"/>
        <v>0</v>
      </c>
      <c r="JK31" s="11">
        <f t="shared" si="212"/>
        <v>0</v>
      </c>
      <c r="JL31" s="11">
        <f t="shared" si="212"/>
        <v>0</v>
      </c>
      <c r="JM31" s="11">
        <f t="shared" si="212"/>
        <v>0</v>
      </c>
      <c r="JN31" s="11">
        <f t="shared" si="212"/>
        <v>0</v>
      </c>
      <c r="JO31" s="11">
        <f t="shared" si="212"/>
        <v>0</v>
      </c>
      <c r="JP31" s="11">
        <f t="shared" si="212"/>
        <v>0</v>
      </c>
      <c r="JQ31" s="11">
        <f t="shared" si="212"/>
        <v>0</v>
      </c>
      <c r="JR31" s="11">
        <f t="shared" si="212"/>
        <v>0</v>
      </c>
      <c r="JS31" s="11">
        <f t="shared" si="212"/>
        <v>0</v>
      </c>
      <c r="JT31" s="11">
        <f t="shared" si="212"/>
        <v>0</v>
      </c>
      <c r="JU31" s="11">
        <f t="shared" si="212"/>
        <v>0</v>
      </c>
      <c r="JV31" s="11">
        <f t="shared" si="212"/>
        <v>0</v>
      </c>
      <c r="JW31" s="11">
        <f t="shared" si="212"/>
        <v>0</v>
      </c>
      <c r="JX31" s="11">
        <f t="shared" si="212"/>
        <v>0</v>
      </c>
      <c r="JY31" s="11">
        <f t="shared" si="212"/>
        <v>0</v>
      </c>
      <c r="JZ31" s="11">
        <f t="shared" si="212"/>
        <v>0</v>
      </c>
      <c r="KA31" s="11">
        <f t="shared" si="212"/>
        <v>0</v>
      </c>
      <c r="KB31" s="11">
        <f t="shared" si="212"/>
        <v>0</v>
      </c>
      <c r="KC31" s="11">
        <f t="shared" si="212"/>
        <v>0</v>
      </c>
      <c r="KD31" s="11">
        <f t="shared" si="212"/>
        <v>0</v>
      </c>
      <c r="KE31" s="11">
        <f t="shared" si="212"/>
        <v>0</v>
      </c>
      <c r="KF31" s="11">
        <f t="shared" ref="KF31:MQ31" si="213">SUM(KF22:KF30)</f>
        <v>0</v>
      </c>
      <c r="KG31" s="11">
        <f t="shared" si="213"/>
        <v>0</v>
      </c>
      <c r="KH31" s="11">
        <f t="shared" si="213"/>
        <v>0</v>
      </c>
      <c r="KI31" s="11">
        <f t="shared" si="213"/>
        <v>0</v>
      </c>
      <c r="KJ31" s="11">
        <f t="shared" si="213"/>
        <v>0</v>
      </c>
      <c r="KK31" s="11">
        <f t="shared" si="213"/>
        <v>0</v>
      </c>
      <c r="KL31" s="11">
        <f t="shared" si="213"/>
        <v>0</v>
      </c>
      <c r="KM31" s="11">
        <f t="shared" si="213"/>
        <v>0</v>
      </c>
      <c r="KN31" s="11">
        <f t="shared" si="213"/>
        <v>0</v>
      </c>
      <c r="KO31" s="11">
        <f t="shared" si="213"/>
        <v>0</v>
      </c>
      <c r="KP31" s="11">
        <f t="shared" si="213"/>
        <v>0</v>
      </c>
      <c r="KQ31" s="11">
        <f t="shared" si="213"/>
        <v>0</v>
      </c>
      <c r="KR31" s="11">
        <f t="shared" si="213"/>
        <v>0</v>
      </c>
      <c r="KS31" s="11">
        <f t="shared" si="213"/>
        <v>0</v>
      </c>
      <c r="KT31" s="11">
        <f t="shared" si="213"/>
        <v>0</v>
      </c>
      <c r="KU31" s="11">
        <f t="shared" si="213"/>
        <v>0</v>
      </c>
      <c r="KV31" s="11">
        <f t="shared" si="213"/>
        <v>0</v>
      </c>
      <c r="KW31" s="11">
        <f t="shared" si="213"/>
        <v>0</v>
      </c>
      <c r="KX31" s="11">
        <f t="shared" si="213"/>
        <v>0</v>
      </c>
      <c r="KY31" s="11">
        <f t="shared" si="213"/>
        <v>0</v>
      </c>
      <c r="KZ31" s="11">
        <f t="shared" si="213"/>
        <v>0</v>
      </c>
      <c r="LA31" s="11">
        <f t="shared" si="213"/>
        <v>0</v>
      </c>
      <c r="LB31" s="11">
        <f t="shared" si="213"/>
        <v>0</v>
      </c>
      <c r="LC31" s="11">
        <f t="shared" si="213"/>
        <v>0</v>
      </c>
      <c r="LD31" s="11">
        <f t="shared" si="213"/>
        <v>0</v>
      </c>
      <c r="LE31" s="11">
        <f t="shared" si="213"/>
        <v>0</v>
      </c>
      <c r="LF31" s="11">
        <f t="shared" si="213"/>
        <v>0</v>
      </c>
      <c r="LG31" s="11">
        <f t="shared" si="213"/>
        <v>0</v>
      </c>
      <c r="LH31" s="11">
        <f t="shared" si="213"/>
        <v>0</v>
      </c>
      <c r="LI31" s="11">
        <f t="shared" si="213"/>
        <v>0</v>
      </c>
      <c r="LJ31" s="11">
        <f t="shared" si="213"/>
        <v>0</v>
      </c>
      <c r="LK31" s="11">
        <f t="shared" si="213"/>
        <v>0</v>
      </c>
      <c r="LL31" s="11">
        <f t="shared" si="213"/>
        <v>0</v>
      </c>
      <c r="LM31" s="11">
        <f t="shared" si="213"/>
        <v>0</v>
      </c>
      <c r="LN31" s="11">
        <f t="shared" si="213"/>
        <v>0</v>
      </c>
      <c r="LO31" s="11">
        <f t="shared" si="213"/>
        <v>0</v>
      </c>
      <c r="LP31" s="11">
        <f t="shared" si="213"/>
        <v>0</v>
      </c>
      <c r="LQ31" s="11">
        <f t="shared" si="213"/>
        <v>0</v>
      </c>
      <c r="LR31" s="11">
        <f t="shared" si="213"/>
        <v>0</v>
      </c>
      <c r="LS31" s="11">
        <f t="shared" si="213"/>
        <v>0</v>
      </c>
      <c r="LT31" s="11">
        <f t="shared" si="213"/>
        <v>0</v>
      </c>
      <c r="LU31" s="11">
        <f t="shared" si="213"/>
        <v>0</v>
      </c>
      <c r="LV31" s="11">
        <f t="shared" si="213"/>
        <v>0</v>
      </c>
      <c r="LW31" s="11">
        <f t="shared" si="213"/>
        <v>0</v>
      </c>
      <c r="LX31" s="11">
        <f t="shared" si="213"/>
        <v>0</v>
      </c>
      <c r="LY31" s="11">
        <f t="shared" si="213"/>
        <v>0</v>
      </c>
      <c r="LZ31" s="11">
        <f t="shared" si="213"/>
        <v>0</v>
      </c>
      <c r="MA31" s="11">
        <f t="shared" si="213"/>
        <v>0</v>
      </c>
      <c r="MB31" s="11">
        <f t="shared" si="213"/>
        <v>0</v>
      </c>
      <c r="MC31" s="11">
        <f t="shared" si="213"/>
        <v>0</v>
      </c>
      <c r="MD31" s="11">
        <f t="shared" si="213"/>
        <v>0</v>
      </c>
      <c r="ME31" s="11">
        <f t="shared" si="213"/>
        <v>0</v>
      </c>
      <c r="MF31" s="11">
        <f t="shared" si="213"/>
        <v>0</v>
      </c>
      <c r="MG31" s="11">
        <f t="shared" si="213"/>
        <v>0</v>
      </c>
      <c r="MH31" s="11">
        <f t="shared" si="213"/>
        <v>0</v>
      </c>
      <c r="MI31" s="11">
        <f t="shared" si="213"/>
        <v>0</v>
      </c>
      <c r="MJ31" s="11">
        <f t="shared" si="213"/>
        <v>0</v>
      </c>
      <c r="MK31" s="11">
        <f t="shared" si="213"/>
        <v>0</v>
      </c>
      <c r="ML31" s="11">
        <f t="shared" si="213"/>
        <v>0</v>
      </c>
      <c r="MM31" s="11">
        <f t="shared" si="213"/>
        <v>0</v>
      </c>
      <c r="MN31" s="11">
        <f t="shared" si="213"/>
        <v>0</v>
      </c>
      <c r="MO31" s="11">
        <f t="shared" si="213"/>
        <v>0</v>
      </c>
      <c r="MP31" s="11">
        <f t="shared" si="213"/>
        <v>0</v>
      </c>
      <c r="MQ31" s="11">
        <f t="shared" si="213"/>
        <v>0</v>
      </c>
      <c r="MR31" s="11">
        <f t="shared" ref="MR31:NS31" si="214">SUM(MR22:MR30)</f>
        <v>0</v>
      </c>
      <c r="MS31" s="11">
        <f t="shared" si="214"/>
        <v>0</v>
      </c>
      <c r="MT31" s="11">
        <f t="shared" si="214"/>
        <v>0</v>
      </c>
      <c r="MU31" s="11">
        <f t="shared" si="214"/>
        <v>0</v>
      </c>
      <c r="MV31" s="11">
        <f t="shared" si="214"/>
        <v>0</v>
      </c>
      <c r="MW31" s="11">
        <f t="shared" si="214"/>
        <v>0</v>
      </c>
      <c r="MX31" s="11">
        <f t="shared" si="214"/>
        <v>0</v>
      </c>
      <c r="MY31" s="11">
        <f t="shared" si="214"/>
        <v>0</v>
      </c>
      <c r="MZ31" s="11">
        <f t="shared" si="214"/>
        <v>0</v>
      </c>
      <c r="NA31" s="11">
        <f t="shared" si="214"/>
        <v>0</v>
      </c>
      <c r="NB31" s="11">
        <f t="shared" si="214"/>
        <v>0</v>
      </c>
      <c r="NC31" s="11">
        <f t="shared" si="214"/>
        <v>0</v>
      </c>
      <c r="ND31" s="11">
        <f t="shared" si="214"/>
        <v>0</v>
      </c>
      <c r="NE31" s="11">
        <f t="shared" si="214"/>
        <v>0</v>
      </c>
      <c r="NF31" s="11">
        <f t="shared" si="214"/>
        <v>0</v>
      </c>
      <c r="NG31" s="11">
        <f t="shared" si="214"/>
        <v>0</v>
      </c>
      <c r="NH31" s="11">
        <f t="shared" si="214"/>
        <v>0</v>
      </c>
      <c r="NI31" s="11">
        <f t="shared" si="214"/>
        <v>0</v>
      </c>
      <c r="NJ31" s="11">
        <f t="shared" si="214"/>
        <v>0</v>
      </c>
      <c r="NK31" s="11">
        <f t="shared" si="214"/>
        <v>0</v>
      </c>
      <c r="NL31" s="11">
        <f t="shared" si="214"/>
        <v>0</v>
      </c>
      <c r="NM31" s="11">
        <f t="shared" si="214"/>
        <v>0</v>
      </c>
      <c r="NN31" s="11">
        <f t="shared" si="214"/>
        <v>0</v>
      </c>
      <c r="NO31" s="11">
        <f t="shared" si="214"/>
        <v>0</v>
      </c>
      <c r="NP31" s="11">
        <f t="shared" si="214"/>
        <v>0</v>
      </c>
      <c r="NQ31" s="11">
        <f t="shared" si="214"/>
        <v>0</v>
      </c>
      <c r="NR31" s="11">
        <f t="shared" si="214"/>
        <v>0</v>
      </c>
      <c r="NS31" s="11">
        <f t="shared" si="214"/>
        <v>0</v>
      </c>
    </row>
    <row r="32" spans="1:38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</row>
    <row r="33" spans="1:383" ht="15.75" thickBot="1" x14ac:dyDescent="0.3">
      <c r="A33" s="10" t="s">
        <v>32</v>
      </c>
      <c r="B33" s="9">
        <f t="shared" ref="B33:BM33" si="215">B8+B20+B31</f>
        <v>605505.1</v>
      </c>
      <c r="C33" s="9">
        <f t="shared" si="215"/>
        <v>439258.6</v>
      </c>
      <c r="D33" s="9">
        <f t="shared" si="215"/>
        <v>1006309.2999999999</v>
      </c>
      <c r="E33" s="9">
        <f t="shared" si="215"/>
        <v>727418.04999999993</v>
      </c>
      <c r="F33" s="9">
        <f t="shared" si="215"/>
        <v>305888.5799999999</v>
      </c>
      <c r="G33" s="9">
        <f t="shared" si="215"/>
        <v>228646.18999999989</v>
      </c>
      <c r="H33" s="9">
        <f t="shared" si="215"/>
        <v>1145243.76</v>
      </c>
      <c r="I33" s="9">
        <f t="shared" si="215"/>
        <v>1026730.4</v>
      </c>
      <c r="J33" s="9">
        <f t="shared" si="215"/>
        <v>732203.85</v>
      </c>
      <c r="K33" s="9">
        <f t="shared" si="215"/>
        <v>586292.01</v>
      </c>
      <c r="L33" s="9">
        <f t="shared" si="215"/>
        <v>-892.41999999992549</v>
      </c>
      <c r="M33" s="9">
        <f t="shared" si="215"/>
        <v>313240.5300000002</v>
      </c>
      <c r="N33" s="9">
        <f t="shared" si="215"/>
        <v>104707.08000000016</v>
      </c>
      <c r="O33" s="9">
        <f t="shared" si="215"/>
        <v>1069545.4600000002</v>
      </c>
      <c r="P33" s="9">
        <f t="shared" si="215"/>
        <v>806110.60000000021</v>
      </c>
      <c r="Q33" s="9">
        <f t="shared" si="215"/>
        <v>145295.40000000026</v>
      </c>
      <c r="R33" s="9">
        <f t="shared" si="215"/>
        <v>1473052.0000000002</v>
      </c>
      <c r="S33" s="9">
        <f t="shared" si="215"/>
        <v>635151.89000000025</v>
      </c>
      <c r="T33" s="9">
        <f t="shared" si="215"/>
        <v>332300.27000000025</v>
      </c>
      <c r="U33" s="9">
        <f t="shared" si="215"/>
        <v>1531145.2200000002</v>
      </c>
      <c r="V33" s="9">
        <f t="shared" si="215"/>
        <v>1233452.9200000004</v>
      </c>
      <c r="W33" s="9">
        <f t="shared" si="215"/>
        <v>684113.48000000045</v>
      </c>
      <c r="X33" s="9">
        <f t="shared" si="215"/>
        <v>396879.2400000004</v>
      </c>
      <c r="Y33" s="9">
        <f t="shared" si="215"/>
        <v>2926147.5300000003</v>
      </c>
      <c r="Z33" s="9">
        <f t="shared" si="215"/>
        <v>2286160.7800000003</v>
      </c>
      <c r="AA33" s="9">
        <f t="shared" si="215"/>
        <v>1912982.4600000004</v>
      </c>
      <c r="AB33" s="9">
        <f t="shared" si="215"/>
        <v>1477826.0100000005</v>
      </c>
      <c r="AC33" s="9">
        <f t="shared" si="215"/>
        <v>5574508.3500000006</v>
      </c>
      <c r="AD33" s="9">
        <f t="shared" si="215"/>
        <v>4836412.5100000007</v>
      </c>
      <c r="AE33" s="9">
        <f t="shared" si="215"/>
        <v>4476786.8900000015</v>
      </c>
      <c r="AF33" s="9">
        <f t="shared" si="215"/>
        <v>3666432.0600000015</v>
      </c>
      <c r="AG33" s="9">
        <f t="shared" si="215"/>
        <v>3518990.8100000015</v>
      </c>
      <c r="AH33" s="9">
        <f t="shared" si="215"/>
        <v>2537408.4800000042</v>
      </c>
      <c r="AI33" s="9">
        <f t="shared" si="215"/>
        <v>2279051.9800000042</v>
      </c>
      <c r="AJ33" s="9">
        <f t="shared" si="215"/>
        <v>1340348.3200000043</v>
      </c>
      <c r="AK33" s="9">
        <f t="shared" si="215"/>
        <v>1210258.2500000042</v>
      </c>
      <c r="AL33" s="9">
        <f t="shared" si="215"/>
        <v>971078.9000000041</v>
      </c>
      <c r="AM33" s="9">
        <f t="shared" si="215"/>
        <v>-164625.57999999612</v>
      </c>
      <c r="AN33" s="9">
        <f t="shared" si="215"/>
        <v>1419062.500000004</v>
      </c>
      <c r="AO33" s="9">
        <f t="shared" si="215"/>
        <v>5283270.2900000038</v>
      </c>
      <c r="AP33" s="9">
        <f t="shared" si="215"/>
        <v>4885165.2900000038</v>
      </c>
      <c r="AQ33" s="9">
        <f t="shared" si="215"/>
        <v>3846190.8600000041</v>
      </c>
      <c r="AR33" s="9">
        <f t="shared" si="215"/>
        <v>3155301.7200000039</v>
      </c>
      <c r="AS33" s="9">
        <f t="shared" si="215"/>
        <v>2235754.1400000039</v>
      </c>
      <c r="AT33" s="9">
        <f t="shared" si="215"/>
        <v>1942307.3600000038</v>
      </c>
      <c r="AU33" s="9">
        <f t="shared" si="215"/>
        <v>15816510.900000004</v>
      </c>
      <c r="AV33" s="9">
        <f t="shared" si="215"/>
        <v>15771127.770000003</v>
      </c>
      <c r="AW33" s="9">
        <f t="shared" si="215"/>
        <v>15735960.800000003</v>
      </c>
      <c r="AX33" s="9">
        <f t="shared" si="215"/>
        <v>14387323.800000003</v>
      </c>
      <c r="AY33" s="9">
        <f t="shared" si="215"/>
        <v>13749496.030000003</v>
      </c>
      <c r="AZ33" s="9">
        <f t="shared" si="215"/>
        <v>13613318.450000003</v>
      </c>
      <c r="BA33" s="9">
        <f t="shared" si="215"/>
        <v>4083649.5300000031</v>
      </c>
      <c r="BB33" s="9">
        <f t="shared" si="215"/>
        <v>3071467.4400000032</v>
      </c>
      <c r="BC33" s="9">
        <f t="shared" si="215"/>
        <v>2534440.0300000031</v>
      </c>
      <c r="BD33" s="9">
        <f t="shared" si="215"/>
        <v>1376090.0600000031</v>
      </c>
      <c r="BE33" s="9">
        <f t="shared" si="215"/>
        <v>868872.05000000307</v>
      </c>
      <c r="BF33" s="9">
        <f t="shared" si="215"/>
        <v>2515576.4200000037</v>
      </c>
      <c r="BG33" s="9">
        <f t="shared" si="215"/>
        <v>2083553.4400000037</v>
      </c>
      <c r="BH33" s="9">
        <f t="shared" si="215"/>
        <v>3255107.9800000037</v>
      </c>
      <c r="BI33" s="9">
        <f t="shared" si="215"/>
        <v>3208057.9800000037</v>
      </c>
      <c r="BJ33" s="9">
        <f t="shared" si="215"/>
        <v>2801364.1100000036</v>
      </c>
      <c r="BK33" s="9">
        <f t="shared" si="215"/>
        <v>318947.52000000374</v>
      </c>
      <c r="BL33" s="9">
        <f t="shared" si="215"/>
        <v>2618431.780000004</v>
      </c>
      <c r="BM33" s="9">
        <f t="shared" si="215"/>
        <v>1057111.2300000039</v>
      </c>
      <c r="BN33" s="9">
        <f t="shared" ref="BN33:DY33" si="216">BN8+BN20+BN31</f>
        <v>47119.480000003925</v>
      </c>
      <c r="BO33" s="9">
        <f t="shared" si="216"/>
        <v>2807292.800000004</v>
      </c>
      <c r="BP33" s="9">
        <f t="shared" si="216"/>
        <v>1016325.7400000039</v>
      </c>
      <c r="BQ33" s="9">
        <f t="shared" si="216"/>
        <v>315908.15000000398</v>
      </c>
      <c r="BR33" s="9">
        <f t="shared" si="216"/>
        <v>3050192.070000004</v>
      </c>
      <c r="BS33" s="9">
        <f t="shared" si="216"/>
        <v>561953.45000000438</v>
      </c>
      <c r="BT33" s="9">
        <f t="shared" si="216"/>
        <v>4003355.4200000046</v>
      </c>
      <c r="BU33" s="9">
        <f t="shared" si="216"/>
        <v>2177274.7900000047</v>
      </c>
      <c r="BV33" s="9">
        <f t="shared" si="216"/>
        <v>552746.6900000046</v>
      </c>
      <c r="BW33" s="9">
        <f t="shared" si="216"/>
        <v>2315689.5400000047</v>
      </c>
      <c r="BX33" s="9">
        <f t="shared" si="216"/>
        <v>-489111.93999999529</v>
      </c>
      <c r="BY33" s="9">
        <f t="shared" si="216"/>
        <v>3520273.8700000052</v>
      </c>
      <c r="BZ33" s="9">
        <f t="shared" si="216"/>
        <v>1120666.590000005</v>
      </c>
      <c r="CA33" s="9">
        <f t="shared" si="216"/>
        <v>5164625.0800000047</v>
      </c>
      <c r="CB33" s="9">
        <f t="shared" si="216"/>
        <v>4189708.8000000045</v>
      </c>
      <c r="CC33" s="9">
        <f t="shared" si="216"/>
        <v>1182133.2000000046</v>
      </c>
      <c r="CD33" s="9">
        <f t="shared" si="216"/>
        <v>4189720.5100000044</v>
      </c>
      <c r="CE33" s="9">
        <f t="shared" si="216"/>
        <v>4071444.1500000046</v>
      </c>
      <c r="CF33" s="9">
        <f t="shared" si="216"/>
        <v>1715123.6700000046</v>
      </c>
      <c r="CG33" s="9">
        <f t="shared" si="216"/>
        <v>628282.78000000468</v>
      </c>
      <c r="CH33" s="9">
        <f t="shared" si="216"/>
        <v>3702464.9500000048</v>
      </c>
      <c r="CI33" s="9">
        <f t="shared" si="216"/>
        <v>2971621.090000005</v>
      </c>
      <c r="CJ33" s="9">
        <f t="shared" si="216"/>
        <v>2071790.1000000047</v>
      </c>
      <c r="CK33" s="9">
        <f t="shared" si="216"/>
        <v>696873.96000000462</v>
      </c>
      <c r="CL33" s="9">
        <f t="shared" si="216"/>
        <v>3637661.320000005</v>
      </c>
      <c r="CM33" s="9">
        <f t="shared" si="216"/>
        <v>3346605.2400000049</v>
      </c>
      <c r="CN33" s="9">
        <f t="shared" si="216"/>
        <v>1510872.9200000048</v>
      </c>
      <c r="CO33" s="9">
        <f t="shared" si="216"/>
        <v>-136179.67999999528</v>
      </c>
      <c r="CP33" s="9">
        <f t="shared" si="216"/>
        <v>-1682347.0899999952</v>
      </c>
      <c r="CQ33" s="9">
        <f t="shared" si="216"/>
        <v>1302807.590000005</v>
      </c>
      <c r="CR33" s="9">
        <f t="shared" si="216"/>
        <v>212503.2600000049</v>
      </c>
      <c r="CS33" s="9">
        <f t="shared" si="216"/>
        <v>6413958.7900000047</v>
      </c>
      <c r="CT33" s="9">
        <f t="shared" si="216"/>
        <v>4440086.2200000044</v>
      </c>
      <c r="CU33" s="9">
        <f t="shared" si="216"/>
        <v>1924025.0800000045</v>
      </c>
      <c r="CV33" s="9">
        <f t="shared" si="216"/>
        <v>1640766.5100000044</v>
      </c>
      <c r="CW33" s="9">
        <f t="shared" si="216"/>
        <v>146875.81000000428</v>
      </c>
      <c r="CX33" s="9">
        <f t="shared" si="216"/>
        <v>3040120.4000000041</v>
      </c>
      <c r="CY33" s="9">
        <f t="shared" si="216"/>
        <v>1227406.3300000043</v>
      </c>
      <c r="CZ33" s="9">
        <f t="shared" si="216"/>
        <v>5607286.6700000037</v>
      </c>
      <c r="DA33" s="9">
        <f t="shared" si="216"/>
        <v>5457477.9100000039</v>
      </c>
      <c r="DB33" s="9">
        <f t="shared" si="216"/>
        <v>4221066.3400000036</v>
      </c>
      <c r="DC33" s="9">
        <f t="shared" si="216"/>
        <v>28350151.840000004</v>
      </c>
      <c r="DD33" s="9">
        <f t="shared" si="216"/>
        <v>31296012.930000003</v>
      </c>
      <c r="DE33" s="9">
        <f t="shared" si="216"/>
        <v>29290188.420000002</v>
      </c>
      <c r="DF33" s="9">
        <f t="shared" si="216"/>
        <v>7294309.370000001</v>
      </c>
      <c r="DG33" s="9">
        <f t="shared" si="216"/>
        <v>4891883.8900000006</v>
      </c>
      <c r="DH33" s="9">
        <f t="shared" si="216"/>
        <v>3254219.4700000007</v>
      </c>
      <c r="DI33" s="9">
        <f t="shared" si="216"/>
        <v>1519881.9700000009</v>
      </c>
      <c r="DJ33" s="9">
        <f t="shared" si="216"/>
        <v>-412121.34999999875</v>
      </c>
      <c r="DK33" s="9">
        <f t="shared" si="216"/>
        <v>2756190.9100000011</v>
      </c>
      <c r="DL33" s="9">
        <f t="shared" si="216"/>
        <v>877772.2200000009</v>
      </c>
      <c r="DM33" s="9">
        <f t="shared" si="216"/>
        <v>11378890.48</v>
      </c>
      <c r="DN33" s="9">
        <f t="shared" si="216"/>
        <v>9255476.9900000002</v>
      </c>
      <c r="DO33" s="9">
        <f t="shared" si="216"/>
        <v>6257835.7799999993</v>
      </c>
      <c r="DP33" s="9">
        <f t="shared" si="216"/>
        <v>5341896.0499999989</v>
      </c>
      <c r="DQ33" s="9">
        <f t="shared" si="216"/>
        <v>5913080.6199999982</v>
      </c>
      <c r="DR33" s="9">
        <f t="shared" si="216"/>
        <v>3933759.88</v>
      </c>
      <c r="DS33" s="9">
        <f t="shared" si="216"/>
        <v>1358091.2100000002</v>
      </c>
      <c r="DT33" s="9">
        <f t="shared" si="216"/>
        <v>408203.10000000056</v>
      </c>
      <c r="DU33" s="9">
        <f t="shared" si="216"/>
        <v>5350079.74</v>
      </c>
      <c r="DV33" s="9">
        <f t="shared" si="216"/>
        <v>4433170.04</v>
      </c>
      <c r="DW33" s="9">
        <f t="shared" si="216"/>
        <v>3140134.5100000007</v>
      </c>
      <c r="DX33" s="9">
        <f t="shared" si="216"/>
        <v>142229.16000000061</v>
      </c>
      <c r="DY33" s="9">
        <f t="shared" si="216"/>
        <v>15649230.060000001</v>
      </c>
      <c r="DZ33" s="9">
        <f t="shared" ref="DZ33:GK33" si="217">DZ8+DZ20+DZ31</f>
        <v>15107478.17</v>
      </c>
      <c r="EA33" s="9">
        <f t="shared" si="217"/>
        <v>13798461.67</v>
      </c>
      <c r="EB33" s="9">
        <f t="shared" si="217"/>
        <v>12976522.9</v>
      </c>
      <c r="EC33" s="9">
        <f t="shared" si="217"/>
        <v>9080067.0500000026</v>
      </c>
      <c r="ED33" s="9">
        <f t="shared" si="217"/>
        <v>8461105.1700000037</v>
      </c>
      <c r="EE33" s="9">
        <f t="shared" si="217"/>
        <v>5308260.6700000037</v>
      </c>
      <c r="EF33" s="9">
        <f t="shared" si="217"/>
        <v>6633572.9200000037</v>
      </c>
      <c r="EG33" s="9">
        <f t="shared" si="217"/>
        <v>4657404.8200000031</v>
      </c>
      <c r="EH33" s="9">
        <f t="shared" si="217"/>
        <v>3633553.5700000031</v>
      </c>
      <c r="EI33" s="9">
        <f t="shared" si="217"/>
        <v>1936964.7100000046</v>
      </c>
      <c r="EJ33" s="9">
        <f t="shared" si="217"/>
        <v>1263056.8700000048</v>
      </c>
      <c r="EK33" s="9">
        <f t="shared" si="217"/>
        <v>6136814.9600000046</v>
      </c>
      <c r="EL33" s="9">
        <f t="shared" si="217"/>
        <v>4952357.9100000039</v>
      </c>
      <c r="EM33" s="9">
        <f t="shared" si="217"/>
        <v>2735188.5500000035</v>
      </c>
      <c r="EN33" s="9">
        <f t="shared" si="217"/>
        <v>587419.07000000507</v>
      </c>
      <c r="EO33" s="9">
        <f t="shared" si="217"/>
        <v>21560766.980000004</v>
      </c>
      <c r="EP33" s="9">
        <f t="shared" si="217"/>
        <v>20039228.350000005</v>
      </c>
      <c r="EQ33" s="9">
        <f t="shared" si="217"/>
        <v>19209442.780000005</v>
      </c>
      <c r="ER33" s="9">
        <f t="shared" si="217"/>
        <v>16499163.660000004</v>
      </c>
      <c r="ES33" s="9">
        <f t="shared" si="217"/>
        <v>15814286.330000004</v>
      </c>
      <c r="ET33" s="9">
        <f t="shared" si="217"/>
        <v>13766943.540000003</v>
      </c>
      <c r="EU33" s="9">
        <f t="shared" si="217"/>
        <v>12399470.460000003</v>
      </c>
      <c r="EV33" s="9">
        <f t="shared" si="217"/>
        <v>11662790.070000002</v>
      </c>
      <c r="EW33" s="9">
        <f t="shared" si="217"/>
        <v>9418774.6700000018</v>
      </c>
      <c r="EX33" s="9">
        <f t="shared" si="217"/>
        <v>8066643.2600000016</v>
      </c>
      <c r="EY33" s="9">
        <f t="shared" si="217"/>
        <v>5905708.0300000012</v>
      </c>
      <c r="EZ33" s="9">
        <f t="shared" si="217"/>
        <v>7169248.4300000016</v>
      </c>
      <c r="FA33" s="9">
        <f t="shared" si="217"/>
        <v>3615222.2900000028</v>
      </c>
      <c r="FB33" s="9">
        <f t="shared" si="217"/>
        <v>16706488.300000003</v>
      </c>
      <c r="FC33" s="9">
        <f t="shared" si="217"/>
        <v>15176660.280000009</v>
      </c>
      <c r="FD33" s="9">
        <f t="shared" si="217"/>
        <v>15376835.73000001</v>
      </c>
      <c r="FE33" s="9">
        <f t="shared" si="217"/>
        <v>13550728.07000001</v>
      </c>
      <c r="FF33" s="9">
        <f t="shared" si="217"/>
        <v>12800333.74000001</v>
      </c>
      <c r="FG33" s="9">
        <f t="shared" si="217"/>
        <v>5914756.5800000131</v>
      </c>
      <c r="FH33" s="9">
        <f t="shared" si="217"/>
        <v>3755550.8700000132</v>
      </c>
      <c r="FI33" s="9">
        <f t="shared" si="217"/>
        <v>3112263.2400000133</v>
      </c>
      <c r="FJ33" s="9">
        <f t="shared" si="217"/>
        <v>248091.74000001326</v>
      </c>
      <c r="FK33" s="9">
        <f t="shared" si="217"/>
        <v>6424648.750000013</v>
      </c>
      <c r="FL33" s="9">
        <f t="shared" si="217"/>
        <v>4110071.8700000127</v>
      </c>
      <c r="FM33" s="9">
        <f t="shared" si="217"/>
        <v>22793656.060000014</v>
      </c>
      <c r="FN33" s="9">
        <f t="shared" si="217"/>
        <v>19150621.960000016</v>
      </c>
      <c r="FO33" s="9">
        <f t="shared" si="217"/>
        <v>15663291.380000016</v>
      </c>
      <c r="FP33" s="9">
        <f t="shared" si="217"/>
        <v>12944974.640000017</v>
      </c>
      <c r="FQ33" s="9">
        <f t="shared" si="217"/>
        <v>7230734.1800000165</v>
      </c>
      <c r="FR33" s="9">
        <f t="shared" si="217"/>
        <v>4279350.7400000161</v>
      </c>
      <c r="FS33" s="9">
        <f t="shared" si="217"/>
        <v>3366420.7400000161</v>
      </c>
      <c r="FT33" s="9">
        <f t="shared" si="217"/>
        <v>655843.83000001591</v>
      </c>
      <c r="FU33" s="9">
        <f t="shared" si="217"/>
        <v>4717620.1700000167</v>
      </c>
      <c r="FV33" s="9">
        <f t="shared" si="217"/>
        <v>4003120.490000017</v>
      </c>
      <c r="FW33" s="9">
        <f t="shared" si="217"/>
        <v>2092971.6900000172</v>
      </c>
      <c r="FX33" s="9">
        <f t="shared" si="217"/>
        <v>9153112.7600000165</v>
      </c>
      <c r="FY33" s="9">
        <f t="shared" si="217"/>
        <v>5717186.6900000162</v>
      </c>
      <c r="FZ33" s="9">
        <f t="shared" si="217"/>
        <v>2847106.6100000162</v>
      </c>
      <c r="GA33" s="9">
        <f t="shared" si="217"/>
        <v>1332431.4800000163</v>
      </c>
      <c r="GB33" s="9">
        <f t="shared" si="217"/>
        <v>-512281.33999998379</v>
      </c>
      <c r="GC33" s="9">
        <f t="shared" si="217"/>
        <v>3726372.2900000149</v>
      </c>
      <c r="GD33" s="9">
        <f t="shared" si="217"/>
        <v>634345.40000001469</v>
      </c>
      <c r="GE33" s="9">
        <f t="shared" si="217"/>
        <v>-241394.26999998535</v>
      </c>
      <c r="GF33" s="9">
        <f t="shared" si="217"/>
        <v>5949701.8100000145</v>
      </c>
      <c r="GG33" s="9">
        <f t="shared" si="217"/>
        <v>2378990.8100000145</v>
      </c>
      <c r="GH33" s="9">
        <f t="shared" si="217"/>
        <v>-1496930.3899999855</v>
      </c>
      <c r="GI33" s="9">
        <f t="shared" si="217"/>
        <v>6341475.040000014</v>
      </c>
      <c r="GJ33" s="9">
        <f t="shared" si="217"/>
        <v>3113263.040000014</v>
      </c>
      <c r="GK33" s="9">
        <f t="shared" si="217"/>
        <v>1099428.8600000141</v>
      </c>
      <c r="GL33" s="9">
        <f t="shared" ref="GL33:IW33" si="218">GL8+GL20+GL31</f>
        <v>8301972.5200000154</v>
      </c>
      <c r="GM33" s="9">
        <f t="shared" si="218"/>
        <v>4710000.0400000159</v>
      </c>
      <c r="GN33" s="9">
        <f t="shared" si="218"/>
        <v>2455202.0400000159</v>
      </c>
      <c r="GO33" s="9">
        <f t="shared" si="218"/>
        <v>8746001.2700000163</v>
      </c>
      <c r="GP33" s="9">
        <f t="shared" si="218"/>
        <v>3107875.1400000164</v>
      </c>
      <c r="GQ33" s="9">
        <f t="shared" si="218"/>
        <v>-588295.88999998337</v>
      </c>
      <c r="GR33" s="9">
        <f t="shared" si="218"/>
        <v>8076674.1700000167</v>
      </c>
      <c r="GS33" s="9">
        <f t="shared" si="218"/>
        <v>32324336.500000015</v>
      </c>
      <c r="GT33" s="9">
        <f t="shared" si="218"/>
        <v>6519223.5400000215</v>
      </c>
      <c r="GU33" s="9">
        <f t="shared" si="218"/>
        <v>6413543.8800000222</v>
      </c>
      <c r="GV33" s="9">
        <f t="shared" si="218"/>
        <v>6180405.5500000222</v>
      </c>
      <c r="GW33" s="9">
        <f t="shared" si="218"/>
        <v>3005021.2900000224</v>
      </c>
      <c r="GX33" s="9">
        <f t="shared" si="218"/>
        <v>684553.28000002261</v>
      </c>
      <c r="GY33" s="9">
        <f t="shared" si="218"/>
        <v>-2163140.8699999778</v>
      </c>
      <c r="GZ33" s="9">
        <f t="shared" si="218"/>
        <v>700917.21000000834</v>
      </c>
      <c r="HA33" s="9">
        <f t="shared" si="218"/>
        <v>700917.21000000834</v>
      </c>
      <c r="HB33" s="9">
        <f t="shared" si="218"/>
        <v>685644.99000000837</v>
      </c>
      <c r="HC33" s="9">
        <f t="shared" si="218"/>
        <v>686574.0200000084</v>
      </c>
      <c r="HD33" s="9">
        <f t="shared" si="218"/>
        <v>645256.0200000084</v>
      </c>
      <c r="HE33" s="9">
        <f t="shared" si="218"/>
        <v>653582.70000000845</v>
      </c>
      <c r="HF33" s="9">
        <f t="shared" si="218"/>
        <v>681389.82000000845</v>
      </c>
      <c r="HG33" s="9">
        <f t="shared" si="218"/>
        <v>681754.82000000845</v>
      </c>
      <c r="HH33" s="9">
        <f t="shared" si="218"/>
        <v>681754.82000000845</v>
      </c>
      <c r="HI33" s="9">
        <f t="shared" si="218"/>
        <v>681754.82000000845</v>
      </c>
      <c r="HJ33" s="9">
        <f t="shared" si="218"/>
        <v>681754.82000000845</v>
      </c>
      <c r="HK33" s="9">
        <f t="shared" si="218"/>
        <v>667888.15000000841</v>
      </c>
      <c r="HL33" s="9">
        <f t="shared" si="218"/>
        <v>643791.86000000837</v>
      </c>
      <c r="HM33" s="9">
        <f t="shared" si="218"/>
        <v>643791.86000000837</v>
      </c>
      <c r="HN33" s="9">
        <f t="shared" si="218"/>
        <v>643791.86000000837</v>
      </c>
      <c r="HO33" s="9">
        <f t="shared" si="218"/>
        <v>654004.38000000839</v>
      </c>
      <c r="HP33" s="9">
        <f t="shared" si="218"/>
        <v>648053.76000000839</v>
      </c>
      <c r="HQ33" s="9">
        <f t="shared" si="218"/>
        <v>648053.76000000839</v>
      </c>
      <c r="HR33" s="9">
        <f t="shared" si="218"/>
        <v>648279.79000000842</v>
      </c>
      <c r="HS33" s="9">
        <f t="shared" si="218"/>
        <v>647982.34000000847</v>
      </c>
      <c r="HT33" s="9">
        <f t="shared" si="218"/>
        <v>647982.34000000847</v>
      </c>
      <c r="HU33" s="9">
        <f t="shared" si="218"/>
        <v>642031.24000000849</v>
      </c>
      <c r="HV33" s="9">
        <f t="shared" si="218"/>
        <v>642031.24000000849</v>
      </c>
      <c r="HW33" s="9">
        <f t="shared" si="218"/>
        <v>642031.24000000849</v>
      </c>
      <c r="HX33" s="9">
        <f t="shared" si="218"/>
        <v>642031.24000000849</v>
      </c>
      <c r="HY33" s="9">
        <f t="shared" si="218"/>
        <v>642031.24000000849</v>
      </c>
      <c r="HZ33" s="9">
        <f t="shared" si="218"/>
        <v>642031.24000000849</v>
      </c>
      <c r="IA33" s="9">
        <f t="shared" si="218"/>
        <v>642031.24000000849</v>
      </c>
      <c r="IB33" s="9">
        <f t="shared" si="218"/>
        <v>642031.24000000849</v>
      </c>
      <c r="IC33" s="9">
        <f t="shared" si="218"/>
        <v>642031.24000000849</v>
      </c>
      <c r="ID33" s="9">
        <f t="shared" si="218"/>
        <v>642031.24000000849</v>
      </c>
      <c r="IE33" s="9">
        <f t="shared" si="218"/>
        <v>642031.24000000849</v>
      </c>
      <c r="IF33" s="9">
        <f t="shared" si="218"/>
        <v>642031.24000000849</v>
      </c>
      <c r="IG33" s="9">
        <f t="shared" si="218"/>
        <v>642031.24000000849</v>
      </c>
      <c r="IH33" s="9">
        <f t="shared" si="218"/>
        <v>642031.24000000849</v>
      </c>
      <c r="II33" s="9">
        <f t="shared" si="218"/>
        <v>642031.24000000849</v>
      </c>
      <c r="IJ33" s="9">
        <f t="shared" si="218"/>
        <v>642031.24000000849</v>
      </c>
      <c r="IK33" s="9">
        <f t="shared" si="218"/>
        <v>642031.24000000849</v>
      </c>
      <c r="IL33" s="9">
        <f t="shared" si="218"/>
        <v>642031.24000000849</v>
      </c>
      <c r="IM33" s="9">
        <f t="shared" si="218"/>
        <v>642031.24000000849</v>
      </c>
      <c r="IN33" s="9">
        <f t="shared" si="218"/>
        <v>642031.24000000849</v>
      </c>
      <c r="IO33" s="9">
        <f t="shared" si="218"/>
        <v>642031.24000000849</v>
      </c>
      <c r="IP33" s="9">
        <f t="shared" si="218"/>
        <v>642031.24000000849</v>
      </c>
      <c r="IQ33" s="9">
        <f t="shared" si="218"/>
        <v>642031.24000000849</v>
      </c>
      <c r="IR33" s="9">
        <f t="shared" si="218"/>
        <v>642031.24000000849</v>
      </c>
      <c r="IS33" s="9">
        <f t="shared" si="218"/>
        <v>642031.24000000849</v>
      </c>
      <c r="IT33" s="9">
        <f t="shared" si="218"/>
        <v>642031.24000000849</v>
      </c>
      <c r="IU33" s="9">
        <f t="shared" si="218"/>
        <v>642031.24000000849</v>
      </c>
      <c r="IV33" s="9">
        <f t="shared" si="218"/>
        <v>642031.24000000849</v>
      </c>
      <c r="IW33" s="9">
        <f t="shared" si="218"/>
        <v>642031.24000000849</v>
      </c>
      <c r="IX33" s="9">
        <f t="shared" ref="IX33:KE33" si="219">IX8+IX20+IX31</f>
        <v>642031.24000000849</v>
      </c>
      <c r="IY33" s="9">
        <f t="shared" si="219"/>
        <v>642031.24000000849</v>
      </c>
      <c r="IZ33" s="9">
        <f t="shared" si="219"/>
        <v>642031.24000000849</v>
      </c>
      <c r="JA33" s="9">
        <f t="shared" si="219"/>
        <v>642031.24000000849</v>
      </c>
      <c r="JB33" s="9">
        <f t="shared" si="219"/>
        <v>642031.24000000849</v>
      </c>
      <c r="JC33" s="9">
        <f t="shared" si="219"/>
        <v>642031.24000000849</v>
      </c>
      <c r="JD33" s="9">
        <f t="shared" si="219"/>
        <v>642031.24000000849</v>
      </c>
      <c r="JE33" s="9">
        <f t="shared" si="219"/>
        <v>642031.24000000849</v>
      </c>
      <c r="JF33" s="9">
        <f t="shared" si="219"/>
        <v>642031.24000000849</v>
      </c>
      <c r="JG33" s="9">
        <f t="shared" si="219"/>
        <v>642031.24000000849</v>
      </c>
      <c r="JH33" s="9">
        <f t="shared" si="219"/>
        <v>642031.24000000849</v>
      </c>
      <c r="JI33" s="9">
        <f t="shared" si="219"/>
        <v>642031.24000000849</v>
      </c>
      <c r="JJ33" s="9">
        <f t="shared" si="219"/>
        <v>642031.24000000849</v>
      </c>
      <c r="JK33" s="9">
        <f t="shared" si="219"/>
        <v>642031.24000000849</v>
      </c>
      <c r="JL33" s="9">
        <f t="shared" si="219"/>
        <v>642031.24000000849</v>
      </c>
      <c r="JM33" s="9">
        <f t="shared" si="219"/>
        <v>642031.24000000849</v>
      </c>
      <c r="JN33" s="9">
        <f t="shared" si="219"/>
        <v>642031.24000000849</v>
      </c>
      <c r="JO33" s="9">
        <f t="shared" si="219"/>
        <v>642031.24000000849</v>
      </c>
      <c r="JP33" s="9">
        <f t="shared" si="219"/>
        <v>642031.24000000849</v>
      </c>
      <c r="JQ33" s="9">
        <f t="shared" si="219"/>
        <v>642031.24000000849</v>
      </c>
      <c r="JR33" s="9">
        <f t="shared" si="219"/>
        <v>642031.24000000849</v>
      </c>
      <c r="JS33" s="9">
        <f t="shared" si="219"/>
        <v>642031.24000000849</v>
      </c>
      <c r="JT33" s="9">
        <f t="shared" si="219"/>
        <v>642031.24000000849</v>
      </c>
      <c r="JU33" s="9">
        <f t="shared" si="219"/>
        <v>642031.24000000849</v>
      </c>
      <c r="JV33" s="9">
        <f t="shared" si="219"/>
        <v>642031.24000000849</v>
      </c>
      <c r="JW33" s="9">
        <f t="shared" si="219"/>
        <v>642031.24000000849</v>
      </c>
      <c r="JX33" s="9">
        <f t="shared" si="219"/>
        <v>642031.24000000849</v>
      </c>
      <c r="JY33" s="9">
        <f t="shared" si="219"/>
        <v>642031.24000000849</v>
      </c>
      <c r="JZ33" s="9">
        <f t="shared" si="219"/>
        <v>642031.24000000849</v>
      </c>
      <c r="KA33" s="9">
        <f t="shared" si="219"/>
        <v>642031.24000000849</v>
      </c>
      <c r="KB33" s="9">
        <f t="shared" si="219"/>
        <v>642031.24000000849</v>
      </c>
      <c r="KC33" s="9">
        <f t="shared" si="219"/>
        <v>642031.24000000849</v>
      </c>
      <c r="KD33" s="9">
        <f t="shared" si="219"/>
        <v>642031.24000000849</v>
      </c>
      <c r="KE33" s="9">
        <f t="shared" si="219"/>
        <v>642031.24000000849</v>
      </c>
      <c r="KF33" s="9">
        <f t="shared" ref="KF33:MQ33" si="220">KF8+KF20+KF31</f>
        <v>642031.24000000849</v>
      </c>
      <c r="KG33" s="9">
        <f t="shared" si="220"/>
        <v>642031.24000000849</v>
      </c>
      <c r="KH33" s="9">
        <f t="shared" si="220"/>
        <v>642031.24000000849</v>
      </c>
      <c r="KI33" s="9">
        <f t="shared" si="220"/>
        <v>642031.24000000849</v>
      </c>
      <c r="KJ33" s="9">
        <f t="shared" si="220"/>
        <v>642031.24000000849</v>
      </c>
      <c r="KK33" s="9">
        <f t="shared" si="220"/>
        <v>642031.24000000849</v>
      </c>
      <c r="KL33" s="9">
        <f t="shared" si="220"/>
        <v>642031.24000000849</v>
      </c>
      <c r="KM33" s="9">
        <f t="shared" si="220"/>
        <v>642031.24000000849</v>
      </c>
      <c r="KN33" s="9">
        <f t="shared" si="220"/>
        <v>642031.24000000849</v>
      </c>
      <c r="KO33" s="9">
        <f t="shared" si="220"/>
        <v>642031.24000000849</v>
      </c>
      <c r="KP33" s="9">
        <f t="shared" si="220"/>
        <v>642031.24000000849</v>
      </c>
      <c r="KQ33" s="9">
        <f t="shared" si="220"/>
        <v>642031.24000000849</v>
      </c>
      <c r="KR33" s="9">
        <f t="shared" si="220"/>
        <v>642031.24000000849</v>
      </c>
      <c r="KS33" s="9">
        <f t="shared" si="220"/>
        <v>642031.24000000849</v>
      </c>
      <c r="KT33" s="9">
        <f t="shared" si="220"/>
        <v>642031.24000000849</v>
      </c>
      <c r="KU33" s="9">
        <f t="shared" si="220"/>
        <v>642031.24000000849</v>
      </c>
      <c r="KV33" s="9">
        <f t="shared" si="220"/>
        <v>642031.24000000849</v>
      </c>
      <c r="KW33" s="9">
        <f t="shared" si="220"/>
        <v>642031.24000000849</v>
      </c>
      <c r="KX33" s="9">
        <f t="shared" si="220"/>
        <v>642031.24000000849</v>
      </c>
      <c r="KY33" s="9">
        <f t="shared" si="220"/>
        <v>642031.24000000849</v>
      </c>
      <c r="KZ33" s="9">
        <f t="shared" si="220"/>
        <v>642031.24000000849</v>
      </c>
      <c r="LA33" s="9">
        <f t="shared" si="220"/>
        <v>642031.24000000849</v>
      </c>
      <c r="LB33" s="9">
        <f t="shared" si="220"/>
        <v>642031.24000000849</v>
      </c>
      <c r="LC33" s="9">
        <f t="shared" si="220"/>
        <v>642031.24000000849</v>
      </c>
      <c r="LD33" s="9">
        <f t="shared" si="220"/>
        <v>642031.24000000849</v>
      </c>
      <c r="LE33" s="9">
        <f t="shared" si="220"/>
        <v>642031.24000000849</v>
      </c>
      <c r="LF33" s="9">
        <f t="shared" si="220"/>
        <v>642031.24000000849</v>
      </c>
      <c r="LG33" s="9">
        <f t="shared" si="220"/>
        <v>642031.24000000849</v>
      </c>
      <c r="LH33" s="9">
        <f t="shared" si="220"/>
        <v>642031.24000000849</v>
      </c>
      <c r="LI33" s="9">
        <f t="shared" si="220"/>
        <v>642031.24000000849</v>
      </c>
      <c r="LJ33" s="9">
        <f t="shared" si="220"/>
        <v>642031.24000000849</v>
      </c>
      <c r="LK33" s="9">
        <f t="shared" si="220"/>
        <v>642031.24000000849</v>
      </c>
      <c r="LL33" s="9">
        <f t="shared" si="220"/>
        <v>642031.24000000849</v>
      </c>
      <c r="LM33" s="9">
        <f t="shared" si="220"/>
        <v>642031.24000000849</v>
      </c>
      <c r="LN33" s="9">
        <f t="shared" si="220"/>
        <v>642031.24000000849</v>
      </c>
      <c r="LO33" s="9">
        <f t="shared" si="220"/>
        <v>642031.24000000849</v>
      </c>
      <c r="LP33" s="9">
        <f t="shared" si="220"/>
        <v>642031.24000000849</v>
      </c>
      <c r="LQ33" s="9">
        <f t="shared" si="220"/>
        <v>642031.24000000849</v>
      </c>
      <c r="LR33" s="9">
        <f t="shared" si="220"/>
        <v>642031.24000000849</v>
      </c>
      <c r="LS33" s="9">
        <f t="shared" si="220"/>
        <v>642031.24000000849</v>
      </c>
      <c r="LT33" s="9">
        <f t="shared" si="220"/>
        <v>642031.24000000849</v>
      </c>
      <c r="LU33" s="9">
        <f t="shared" si="220"/>
        <v>642031.24000000849</v>
      </c>
      <c r="LV33" s="9">
        <f t="shared" si="220"/>
        <v>642031.24000000849</v>
      </c>
      <c r="LW33" s="9">
        <f t="shared" si="220"/>
        <v>642031.24000000849</v>
      </c>
      <c r="LX33" s="9">
        <f t="shared" si="220"/>
        <v>642031.24000000849</v>
      </c>
      <c r="LY33" s="9">
        <f t="shared" si="220"/>
        <v>642031.24000000849</v>
      </c>
      <c r="LZ33" s="9">
        <f t="shared" si="220"/>
        <v>642031.24000000849</v>
      </c>
      <c r="MA33" s="9">
        <f t="shared" si="220"/>
        <v>642031.24000000849</v>
      </c>
      <c r="MB33" s="9">
        <f t="shared" si="220"/>
        <v>642031.24000000849</v>
      </c>
      <c r="MC33" s="9">
        <f t="shared" si="220"/>
        <v>642031.24000000849</v>
      </c>
      <c r="MD33" s="9">
        <f t="shared" si="220"/>
        <v>642031.24000000849</v>
      </c>
      <c r="ME33" s="9">
        <f t="shared" si="220"/>
        <v>642031.24000000849</v>
      </c>
      <c r="MF33" s="9">
        <f t="shared" si="220"/>
        <v>642031.24000000849</v>
      </c>
      <c r="MG33" s="9">
        <f t="shared" si="220"/>
        <v>642031.24000000849</v>
      </c>
      <c r="MH33" s="9">
        <f t="shared" si="220"/>
        <v>642031.24000000849</v>
      </c>
      <c r="MI33" s="9">
        <f t="shared" si="220"/>
        <v>642031.24000000849</v>
      </c>
      <c r="MJ33" s="9">
        <f t="shared" si="220"/>
        <v>642031.24000000849</v>
      </c>
      <c r="MK33" s="9">
        <f t="shared" si="220"/>
        <v>642031.24000000849</v>
      </c>
      <c r="ML33" s="9">
        <f t="shared" si="220"/>
        <v>642031.24000000849</v>
      </c>
      <c r="MM33" s="9">
        <f t="shared" si="220"/>
        <v>642031.24000000849</v>
      </c>
      <c r="MN33" s="9">
        <f t="shared" si="220"/>
        <v>642031.24000000849</v>
      </c>
      <c r="MO33" s="9">
        <f t="shared" si="220"/>
        <v>642031.24000000849</v>
      </c>
      <c r="MP33" s="9">
        <f t="shared" si="220"/>
        <v>642031.24000000849</v>
      </c>
      <c r="MQ33" s="9">
        <f t="shared" si="220"/>
        <v>642031.24000000849</v>
      </c>
      <c r="MR33" s="9">
        <f t="shared" ref="MR33:NS33" si="221">MR8+MR20+MR31</f>
        <v>642031.24000000849</v>
      </c>
      <c r="MS33" s="9">
        <f t="shared" si="221"/>
        <v>642031.24000000849</v>
      </c>
      <c r="MT33" s="9">
        <f t="shared" si="221"/>
        <v>642031.24000000849</v>
      </c>
      <c r="MU33" s="9">
        <f t="shared" si="221"/>
        <v>642031.24000000849</v>
      </c>
      <c r="MV33" s="9">
        <f t="shared" si="221"/>
        <v>642031.24000000849</v>
      </c>
      <c r="MW33" s="9">
        <f t="shared" si="221"/>
        <v>642031.24000000849</v>
      </c>
      <c r="MX33" s="9">
        <f t="shared" si="221"/>
        <v>642031.24000000849</v>
      </c>
      <c r="MY33" s="9">
        <f t="shared" si="221"/>
        <v>642031.24000000849</v>
      </c>
      <c r="MZ33" s="9">
        <f t="shared" si="221"/>
        <v>642031.24000000849</v>
      </c>
      <c r="NA33" s="9">
        <f t="shared" si="221"/>
        <v>642031.24000000849</v>
      </c>
      <c r="NB33" s="9">
        <f t="shared" si="221"/>
        <v>642031.24000000849</v>
      </c>
      <c r="NC33" s="9">
        <f t="shared" si="221"/>
        <v>642031.24000000849</v>
      </c>
      <c r="ND33" s="9">
        <f t="shared" si="221"/>
        <v>642031.24000000849</v>
      </c>
      <c r="NE33" s="9">
        <f t="shared" si="221"/>
        <v>642031.24000000849</v>
      </c>
      <c r="NF33" s="9">
        <f t="shared" si="221"/>
        <v>642031.24000000849</v>
      </c>
      <c r="NG33" s="9">
        <f t="shared" si="221"/>
        <v>642031.24000000849</v>
      </c>
      <c r="NH33" s="9">
        <f t="shared" si="221"/>
        <v>642031.24000000849</v>
      </c>
      <c r="NI33" s="9">
        <f t="shared" si="221"/>
        <v>642031.24000000849</v>
      </c>
      <c r="NJ33" s="9">
        <f t="shared" si="221"/>
        <v>642031.24000000849</v>
      </c>
      <c r="NK33" s="9">
        <f t="shared" si="221"/>
        <v>642031.24000000849</v>
      </c>
      <c r="NL33" s="9">
        <f t="shared" si="221"/>
        <v>642031.24000000849</v>
      </c>
      <c r="NM33" s="9">
        <f t="shared" si="221"/>
        <v>642031.24000000849</v>
      </c>
      <c r="NN33" s="9">
        <f t="shared" si="221"/>
        <v>642031.24000000849</v>
      </c>
      <c r="NO33" s="9">
        <f t="shared" si="221"/>
        <v>642031.24000000849</v>
      </c>
      <c r="NP33" s="9">
        <f t="shared" si="221"/>
        <v>642031.24000000849</v>
      </c>
      <c r="NQ33" s="9">
        <f t="shared" si="221"/>
        <v>642031.24000000849</v>
      </c>
      <c r="NR33" s="9">
        <f t="shared" si="221"/>
        <v>642031.24000000849</v>
      </c>
      <c r="NS33" s="9">
        <f t="shared" si="221"/>
        <v>642031.24000000849</v>
      </c>
    </row>
    <row r="34" spans="1:383" ht="15.75" thickTop="1" x14ac:dyDescent="0.25"/>
    <row r="36" spans="1:383" x14ac:dyDescent="0.25">
      <c r="A36" s="10" t="s">
        <v>31</v>
      </c>
      <c r="BB36" s="8">
        <f t="shared" ref="BB36:DM36" si="222">BB20+BB31</f>
        <v>-1012182.09</v>
      </c>
      <c r="BC36" s="8">
        <f t="shared" si="222"/>
        <v>-537027.41</v>
      </c>
      <c r="BD36" s="8">
        <f t="shared" si="222"/>
        <v>-1158349.97</v>
      </c>
      <c r="BE36" s="8">
        <f t="shared" si="222"/>
        <v>-507218.01</v>
      </c>
      <c r="BF36" s="8">
        <f t="shared" si="222"/>
        <v>1646704.3700000003</v>
      </c>
      <c r="BG36" s="8">
        <f t="shared" si="222"/>
        <v>-432022.98</v>
      </c>
      <c r="BH36" s="8">
        <f t="shared" si="222"/>
        <v>1171554.54</v>
      </c>
      <c r="BI36" s="8">
        <f t="shared" si="222"/>
        <v>-47050</v>
      </c>
      <c r="BJ36" s="8">
        <f t="shared" si="222"/>
        <v>-406693.87</v>
      </c>
      <c r="BK36" s="8">
        <f t="shared" si="222"/>
        <v>-2482416.59</v>
      </c>
      <c r="BL36" s="8">
        <f t="shared" si="222"/>
        <v>2299484.2599999998</v>
      </c>
      <c r="BM36" s="8">
        <f t="shared" si="222"/>
        <v>-1561320.55</v>
      </c>
      <c r="BN36" s="8">
        <f t="shared" si="222"/>
        <v>-1009991.75</v>
      </c>
      <c r="BO36" s="8">
        <f t="shared" si="222"/>
        <v>2760173.3200000003</v>
      </c>
      <c r="BP36" s="8">
        <f t="shared" si="222"/>
        <v>-1790967.06</v>
      </c>
      <c r="BQ36" s="8">
        <f t="shared" si="222"/>
        <v>-700417.59</v>
      </c>
      <c r="BR36" s="8">
        <f t="shared" si="222"/>
        <v>2734283.92</v>
      </c>
      <c r="BS36" s="8">
        <f t="shared" si="222"/>
        <v>-2488238.6199999996</v>
      </c>
      <c r="BT36" s="8">
        <f t="shared" si="222"/>
        <v>3441401.9699999997</v>
      </c>
      <c r="BU36" s="8">
        <f t="shared" si="222"/>
        <v>-1826080.63</v>
      </c>
      <c r="BV36" s="8">
        <f t="shared" si="222"/>
        <v>-1624528.1</v>
      </c>
      <c r="BW36" s="8">
        <f t="shared" si="222"/>
        <v>1762942.85</v>
      </c>
      <c r="BX36" s="8">
        <f t="shared" si="222"/>
        <v>-2804801.48</v>
      </c>
      <c r="BY36" s="8">
        <f t="shared" si="222"/>
        <v>4009385.8100000005</v>
      </c>
      <c r="BZ36" s="8">
        <f t="shared" si="222"/>
        <v>-2399607.2800000003</v>
      </c>
      <c r="CA36" s="8">
        <f t="shared" si="222"/>
        <v>4043958.49</v>
      </c>
      <c r="CB36" s="8">
        <f t="shared" si="222"/>
        <v>-974916.27999999991</v>
      </c>
      <c r="CC36" s="8">
        <f t="shared" si="222"/>
        <v>-3007575.5999999996</v>
      </c>
      <c r="CD36" s="8">
        <f t="shared" si="222"/>
        <v>3007587.31</v>
      </c>
      <c r="CE36" s="8">
        <f t="shared" si="222"/>
        <v>-118276.36</v>
      </c>
      <c r="CF36" s="8">
        <f t="shared" si="222"/>
        <v>-2356320.48</v>
      </c>
      <c r="CG36" s="8">
        <f t="shared" si="222"/>
        <v>-1086840.8899999999</v>
      </c>
      <c r="CH36" s="8">
        <f t="shared" si="222"/>
        <v>3074182.17</v>
      </c>
      <c r="CI36" s="8">
        <f t="shared" si="222"/>
        <v>-730843.86</v>
      </c>
      <c r="CJ36" s="8">
        <f t="shared" si="222"/>
        <v>-899830.99</v>
      </c>
      <c r="CK36" s="8">
        <f t="shared" si="222"/>
        <v>-1374916.1400000001</v>
      </c>
      <c r="CL36" s="8">
        <f t="shared" si="222"/>
        <v>2940787.3600000003</v>
      </c>
      <c r="CM36" s="8">
        <f t="shared" si="222"/>
        <v>-291056.08</v>
      </c>
      <c r="CN36" s="8">
        <f t="shared" si="222"/>
        <v>-1835732.32</v>
      </c>
      <c r="CO36" s="8">
        <f t="shared" si="222"/>
        <v>-1647052.6</v>
      </c>
      <c r="CP36" s="8">
        <f t="shared" si="222"/>
        <v>-1546167.41</v>
      </c>
      <c r="CQ36" s="8">
        <f t="shared" si="222"/>
        <v>2985154.68</v>
      </c>
      <c r="CR36" s="8">
        <f t="shared" si="222"/>
        <v>-1090304.33</v>
      </c>
      <c r="CS36" s="8">
        <f t="shared" si="222"/>
        <v>6201455.5299999993</v>
      </c>
      <c r="CT36" s="8">
        <f t="shared" si="222"/>
        <v>-1973872.57</v>
      </c>
      <c r="CU36" s="8">
        <f t="shared" si="222"/>
        <v>-2516061.14</v>
      </c>
      <c r="CV36" s="8">
        <f t="shared" si="222"/>
        <v>-283258.57</v>
      </c>
      <c r="CW36" s="8">
        <f t="shared" si="222"/>
        <v>-1493890.7000000002</v>
      </c>
      <c r="CX36" s="8">
        <f t="shared" si="222"/>
        <v>2893244.59</v>
      </c>
      <c r="CY36" s="8">
        <f t="shared" si="222"/>
        <v>-1812714.0699999998</v>
      </c>
      <c r="CZ36" s="8">
        <f t="shared" si="222"/>
        <v>4379880.34</v>
      </c>
      <c r="DA36" s="8">
        <f t="shared" si="222"/>
        <v>-149808.76</v>
      </c>
      <c r="DB36" s="8">
        <f t="shared" si="222"/>
        <v>-1236411.57</v>
      </c>
      <c r="DC36" s="8">
        <f t="shared" si="222"/>
        <v>24129085.5</v>
      </c>
      <c r="DD36" s="8">
        <f t="shared" si="222"/>
        <v>2945861.09</v>
      </c>
      <c r="DE36" s="8">
        <f t="shared" si="222"/>
        <v>-2005824.5100000002</v>
      </c>
      <c r="DF36" s="8">
        <f t="shared" si="222"/>
        <v>-21995879.050000001</v>
      </c>
      <c r="DG36" s="8">
        <f t="shared" si="222"/>
        <v>-2402425.4800000009</v>
      </c>
      <c r="DH36" s="8">
        <f t="shared" si="222"/>
        <v>-1637664.42</v>
      </c>
      <c r="DI36" s="8">
        <f t="shared" si="222"/>
        <v>-1734337.4999999998</v>
      </c>
      <c r="DJ36" s="8">
        <f t="shared" si="222"/>
        <v>-1932003.3199999996</v>
      </c>
      <c r="DK36" s="8">
        <f t="shared" si="222"/>
        <v>3168312.26</v>
      </c>
      <c r="DL36" s="8">
        <f t="shared" si="222"/>
        <v>-1878418.6900000002</v>
      </c>
      <c r="DM36" s="8">
        <f t="shared" si="222"/>
        <v>10501118.26</v>
      </c>
      <c r="DN36" s="8">
        <f t="shared" ref="DN36:FY36" si="223">DN20+DN31</f>
        <v>-2123413.4900000007</v>
      </c>
      <c r="DO36" s="8">
        <f t="shared" si="223"/>
        <v>-2997641.2100000009</v>
      </c>
      <c r="DP36" s="8">
        <f t="shared" si="223"/>
        <v>-915939.73</v>
      </c>
      <c r="DQ36" s="8">
        <f t="shared" si="223"/>
        <v>571184.56999999937</v>
      </c>
      <c r="DR36" s="8">
        <f t="shared" si="223"/>
        <v>-1979320.7399999984</v>
      </c>
      <c r="DS36" s="8">
        <f t="shared" si="223"/>
        <v>-2575668.67</v>
      </c>
      <c r="DT36" s="8">
        <f t="shared" si="223"/>
        <v>-949888.10999999964</v>
      </c>
      <c r="DU36" s="8">
        <f t="shared" si="223"/>
        <v>4941876.6400000006</v>
      </c>
      <c r="DV36" s="8">
        <f t="shared" si="223"/>
        <v>-916909.69999999984</v>
      </c>
      <c r="DW36" s="8">
        <f t="shared" si="223"/>
        <v>-1293035.5299999996</v>
      </c>
      <c r="DX36" s="8">
        <f t="shared" si="223"/>
        <v>-2997905.35</v>
      </c>
      <c r="DY36" s="8">
        <f t="shared" si="223"/>
        <v>15507000.899999999</v>
      </c>
      <c r="DZ36" s="8">
        <f t="shared" si="223"/>
        <v>-541751.89</v>
      </c>
      <c r="EA36" s="8">
        <f t="shared" si="223"/>
        <v>-1309016.5</v>
      </c>
      <c r="EB36" s="8">
        <f t="shared" si="223"/>
        <v>-821938.7699999999</v>
      </c>
      <c r="EC36" s="8">
        <f t="shared" si="223"/>
        <v>-3896455.8499999987</v>
      </c>
      <c r="ED36" s="8">
        <f t="shared" si="223"/>
        <v>-618961.88</v>
      </c>
      <c r="EE36" s="8">
        <f t="shared" si="223"/>
        <v>-3152844.5</v>
      </c>
      <c r="EF36" s="8">
        <f t="shared" si="223"/>
        <v>1325312.25</v>
      </c>
      <c r="EG36" s="8">
        <f t="shared" si="223"/>
        <v>-1976168.1</v>
      </c>
      <c r="EH36" s="8">
        <f t="shared" si="223"/>
        <v>-1023851.25</v>
      </c>
      <c r="EI36" s="8">
        <f t="shared" si="223"/>
        <v>-1696588.8599999994</v>
      </c>
      <c r="EJ36" s="8">
        <f t="shared" si="223"/>
        <v>-673907.83999999985</v>
      </c>
      <c r="EK36" s="8">
        <f t="shared" si="223"/>
        <v>4873758.09</v>
      </c>
      <c r="EL36" s="8">
        <f t="shared" si="223"/>
        <v>-1184457.0500000003</v>
      </c>
      <c r="EM36" s="8">
        <f t="shared" si="223"/>
        <v>-2217169.3600000003</v>
      </c>
      <c r="EN36" s="8">
        <f t="shared" si="223"/>
        <v>-2147769.4799999986</v>
      </c>
      <c r="EO36" s="8">
        <f t="shared" si="223"/>
        <v>20973347.91</v>
      </c>
      <c r="EP36" s="8">
        <f t="shared" si="223"/>
        <v>-1521538.6300000001</v>
      </c>
      <c r="EQ36" s="8">
        <f t="shared" si="223"/>
        <v>-829785.57000000018</v>
      </c>
      <c r="ER36" s="8">
        <f t="shared" si="223"/>
        <v>-2710279.1200000006</v>
      </c>
      <c r="ES36" s="8">
        <f t="shared" si="223"/>
        <v>-684877.32999999984</v>
      </c>
      <c r="ET36" s="8">
        <f t="shared" si="223"/>
        <v>-2047342.79</v>
      </c>
      <c r="EU36" s="8">
        <f t="shared" si="223"/>
        <v>-1367473.0799999996</v>
      </c>
      <c r="EV36" s="8">
        <f t="shared" si="223"/>
        <v>-736680.3899999999</v>
      </c>
      <c r="EW36" s="8">
        <f t="shared" si="223"/>
        <v>-2244015.4000000004</v>
      </c>
      <c r="EX36" s="8">
        <f t="shared" si="223"/>
        <v>-1352131.4099999997</v>
      </c>
      <c r="EY36" s="8">
        <f t="shared" si="223"/>
        <v>-2160935.23</v>
      </c>
      <c r="EZ36" s="8">
        <f t="shared" si="223"/>
        <v>1263540.3999999999</v>
      </c>
      <c r="FA36" s="8">
        <f t="shared" si="223"/>
        <v>-3554026.1399999987</v>
      </c>
      <c r="FB36" s="8">
        <f t="shared" si="223"/>
        <v>13091266.01</v>
      </c>
      <c r="FC36" s="8">
        <f t="shared" si="223"/>
        <v>-1529828.0199999958</v>
      </c>
      <c r="FD36" s="8">
        <f t="shared" si="223"/>
        <v>200175.4500000003</v>
      </c>
      <c r="FE36" s="8">
        <f t="shared" si="223"/>
        <v>-1826107.6600000006</v>
      </c>
      <c r="FF36" s="8">
        <f t="shared" si="223"/>
        <v>-750394.33</v>
      </c>
      <c r="FG36" s="8">
        <f t="shared" si="223"/>
        <v>-6885577.1599999964</v>
      </c>
      <c r="FH36" s="8">
        <f t="shared" si="223"/>
        <v>-2159205.71</v>
      </c>
      <c r="FI36" s="8">
        <f t="shared" si="223"/>
        <v>-643287.62999999966</v>
      </c>
      <c r="FJ36" s="8">
        <f t="shared" si="223"/>
        <v>-2864171.5</v>
      </c>
      <c r="FK36" s="8">
        <f t="shared" si="223"/>
        <v>6176557.0099999998</v>
      </c>
      <c r="FL36" s="8">
        <f t="shared" si="223"/>
        <v>-2314576.8800000004</v>
      </c>
      <c r="FM36" s="8">
        <f t="shared" si="223"/>
        <v>18683584.190000001</v>
      </c>
      <c r="FN36" s="8">
        <f t="shared" si="223"/>
        <v>-3643034.0999999987</v>
      </c>
      <c r="FO36" s="8">
        <f t="shared" si="223"/>
        <v>-3487330.58</v>
      </c>
      <c r="FP36" s="8">
        <f t="shared" si="223"/>
        <v>-2718316.7399999998</v>
      </c>
      <c r="FQ36" s="8">
        <f t="shared" si="223"/>
        <v>-5714240.4600000009</v>
      </c>
      <c r="FR36" s="8">
        <f t="shared" si="223"/>
        <v>-2951383.4400000004</v>
      </c>
      <c r="FS36" s="8">
        <f t="shared" si="223"/>
        <v>-912930</v>
      </c>
      <c r="FT36" s="8">
        <f t="shared" si="223"/>
        <v>-2710576.91</v>
      </c>
      <c r="FU36" s="8">
        <f t="shared" si="223"/>
        <v>4061776.3400000003</v>
      </c>
      <c r="FV36" s="8">
        <f t="shared" si="223"/>
        <v>-714499.6799999997</v>
      </c>
      <c r="FW36" s="8">
        <f t="shared" si="223"/>
        <v>-1910148.7999999998</v>
      </c>
      <c r="FX36" s="8">
        <f t="shared" si="223"/>
        <v>7060141.0700000003</v>
      </c>
      <c r="FY36" s="8">
        <f t="shared" si="223"/>
        <v>-3435926.0700000003</v>
      </c>
      <c r="FZ36" s="8">
        <f t="shared" ref="FZ36:IK36" si="224">FZ20+FZ31</f>
        <v>-2870080.08</v>
      </c>
      <c r="GA36" s="8">
        <f t="shared" si="224"/>
        <v>-1514675.13</v>
      </c>
      <c r="GB36" s="8">
        <f t="shared" si="224"/>
        <v>-1844712.82</v>
      </c>
      <c r="GC36" s="8">
        <f t="shared" si="224"/>
        <v>4238653.629999999</v>
      </c>
      <c r="GD36" s="8">
        <f t="shared" si="224"/>
        <v>-3092026.89</v>
      </c>
      <c r="GE36" s="8">
        <f t="shared" si="224"/>
        <v>-875739.67</v>
      </c>
      <c r="GF36" s="8">
        <f t="shared" si="224"/>
        <v>6191096.0800000001</v>
      </c>
      <c r="GG36" s="8">
        <f t="shared" si="224"/>
        <v>-3570711</v>
      </c>
      <c r="GH36" s="8">
        <f t="shared" si="224"/>
        <v>-3875921.1999999997</v>
      </c>
      <c r="GI36" s="8">
        <f t="shared" si="224"/>
        <v>7838405.4299999997</v>
      </c>
      <c r="GJ36" s="8">
        <f t="shared" si="224"/>
        <v>-3228212</v>
      </c>
      <c r="GK36" s="8">
        <f t="shared" si="224"/>
        <v>-2013834.18</v>
      </c>
      <c r="GL36" s="8">
        <f t="shared" si="224"/>
        <v>7202543.6600000011</v>
      </c>
      <c r="GM36" s="8">
        <f t="shared" si="224"/>
        <v>-3591972.48</v>
      </c>
      <c r="GN36" s="8">
        <f t="shared" si="224"/>
        <v>-2254798</v>
      </c>
      <c r="GO36" s="8">
        <f t="shared" si="224"/>
        <v>6290799.2300000004</v>
      </c>
      <c r="GP36" s="8">
        <f t="shared" si="224"/>
        <v>-5638126.1299999999</v>
      </c>
      <c r="GQ36" s="8">
        <f t="shared" si="224"/>
        <v>-3696171.03</v>
      </c>
      <c r="GR36" s="8">
        <f t="shared" si="224"/>
        <v>8664970.0600000005</v>
      </c>
      <c r="GS36" s="8">
        <f t="shared" si="224"/>
        <v>24247662.329999998</v>
      </c>
      <c r="GT36" s="8">
        <f t="shared" si="224"/>
        <v>-25805112.959999993</v>
      </c>
      <c r="GU36" s="8">
        <f t="shared" si="224"/>
        <v>-105679.66</v>
      </c>
      <c r="GV36" s="8">
        <f t="shared" si="224"/>
        <v>-233138.33</v>
      </c>
      <c r="GW36" s="8">
        <f t="shared" si="224"/>
        <v>-3175384.26</v>
      </c>
      <c r="GX36" s="8">
        <f t="shared" si="224"/>
        <v>-2320468.0099999998</v>
      </c>
      <c r="GY36" s="8">
        <f t="shared" si="224"/>
        <v>-2847694.1500000004</v>
      </c>
      <c r="GZ36" s="8">
        <f t="shared" si="224"/>
        <v>2864058.0799999833</v>
      </c>
      <c r="HA36" s="8">
        <f t="shared" si="224"/>
        <v>0</v>
      </c>
      <c r="HB36" s="8">
        <f t="shared" si="224"/>
        <v>-15272.220000000003</v>
      </c>
      <c r="HC36" s="8">
        <f t="shared" si="224"/>
        <v>929.03</v>
      </c>
      <c r="HD36" s="8">
        <f t="shared" si="224"/>
        <v>-41318</v>
      </c>
      <c r="HE36" s="8">
        <f t="shared" si="224"/>
        <v>8326.68</v>
      </c>
      <c r="HF36" s="8">
        <f t="shared" si="224"/>
        <v>27807.119999999999</v>
      </c>
      <c r="HG36" s="8">
        <f t="shared" si="224"/>
        <v>365</v>
      </c>
      <c r="HH36" s="8">
        <f t="shared" si="224"/>
        <v>0</v>
      </c>
      <c r="HI36" s="8">
        <f t="shared" si="224"/>
        <v>0</v>
      </c>
      <c r="HJ36" s="8">
        <f t="shared" si="224"/>
        <v>0</v>
      </c>
      <c r="HK36" s="8">
        <f t="shared" si="224"/>
        <v>-13866.67</v>
      </c>
      <c r="HL36" s="8">
        <f t="shared" si="224"/>
        <v>-24096.289999999997</v>
      </c>
      <c r="HM36" s="8">
        <f t="shared" si="224"/>
        <v>0</v>
      </c>
      <c r="HN36" s="8">
        <f t="shared" si="224"/>
        <v>0</v>
      </c>
      <c r="HO36" s="8">
        <f t="shared" si="224"/>
        <v>10212.52</v>
      </c>
      <c r="HP36" s="8">
        <f t="shared" si="224"/>
        <v>-5950.62</v>
      </c>
      <c r="HQ36" s="8">
        <f t="shared" si="224"/>
        <v>0</v>
      </c>
      <c r="HR36" s="8">
        <f t="shared" si="224"/>
        <v>226.03</v>
      </c>
      <c r="HS36" s="8">
        <f t="shared" si="224"/>
        <v>-297.45</v>
      </c>
      <c r="HT36" s="8">
        <f t="shared" si="224"/>
        <v>0</v>
      </c>
      <c r="HU36" s="8">
        <f t="shared" si="224"/>
        <v>-5951.1</v>
      </c>
      <c r="HV36" s="8">
        <f t="shared" si="224"/>
        <v>0</v>
      </c>
      <c r="HW36" s="8">
        <f t="shared" si="224"/>
        <v>0</v>
      </c>
      <c r="HX36" s="8">
        <f t="shared" si="224"/>
        <v>0</v>
      </c>
      <c r="HY36" s="8">
        <f t="shared" si="224"/>
        <v>0</v>
      </c>
      <c r="HZ36" s="8">
        <f t="shared" si="224"/>
        <v>0</v>
      </c>
      <c r="IA36" s="8">
        <f t="shared" si="224"/>
        <v>0</v>
      </c>
      <c r="IB36" s="8">
        <f t="shared" si="224"/>
        <v>0</v>
      </c>
      <c r="IC36" s="8">
        <f t="shared" si="224"/>
        <v>0</v>
      </c>
      <c r="ID36" s="8">
        <f t="shared" si="224"/>
        <v>0</v>
      </c>
      <c r="IE36" s="8">
        <f t="shared" si="224"/>
        <v>0</v>
      </c>
      <c r="IF36" s="8">
        <f t="shared" si="224"/>
        <v>0</v>
      </c>
      <c r="IG36" s="8">
        <f t="shared" si="224"/>
        <v>0</v>
      </c>
      <c r="IH36" s="8">
        <f t="shared" si="224"/>
        <v>0</v>
      </c>
      <c r="II36" s="8">
        <f t="shared" si="224"/>
        <v>0</v>
      </c>
      <c r="IJ36" s="8">
        <f t="shared" si="224"/>
        <v>0</v>
      </c>
      <c r="IK36" s="8">
        <f t="shared" si="224"/>
        <v>0</v>
      </c>
      <c r="IL36" s="8">
        <f t="shared" ref="IL36:KE36" si="225">IL20+IL31</f>
        <v>0</v>
      </c>
      <c r="IM36" s="8">
        <f t="shared" si="225"/>
        <v>0</v>
      </c>
      <c r="IN36" s="8">
        <f t="shared" si="225"/>
        <v>0</v>
      </c>
      <c r="IO36" s="8">
        <f t="shared" si="225"/>
        <v>0</v>
      </c>
      <c r="IP36" s="8">
        <f t="shared" si="225"/>
        <v>0</v>
      </c>
      <c r="IQ36" s="8">
        <f t="shared" si="225"/>
        <v>0</v>
      </c>
      <c r="IR36" s="8">
        <f t="shared" si="225"/>
        <v>0</v>
      </c>
      <c r="IS36" s="8">
        <f t="shared" si="225"/>
        <v>0</v>
      </c>
      <c r="IT36" s="8">
        <f t="shared" si="225"/>
        <v>0</v>
      </c>
      <c r="IU36" s="8">
        <f t="shared" si="225"/>
        <v>0</v>
      </c>
      <c r="IV36" s="8">
        <f t="shared" si="225"/>
        <v>0</v>
      </c>
      <c r="IW36" s="8">
        <f t="shared" si="225"/>
        <v>0</v>
      </c>
      <c r="IX36" s="8">
        <f t="shared" si="225"/>
        <v>0</v>
      </c>
      <c r="IY36" s="8">
        <f t="shared" si="225"/>
        <v>0</v>
      </c>
      <c r="IZ36" s="8">
        <f t="shared" si="225"/>
        <v>0</v>
      </c>
      <c r="JA36" s="8">
        <f t="shared" si="225"/>
        <v>0</v>
      </c>
      <c r="JB36" s="8">
        <f t="shared" si="225"/>
        <v>0</v>
      </c>
      <c r="JC36" s="8">
        <f t="shared" si="225"/>
        <v>0</v>
      </c>
      <c r="JD36" s="8">
        <f t="shared" si="225"/>
        <v>0</v>
      </c>
      <c r="JE36" s="8">
        <f t="shared" si="225"/>
        <v>0</v>
      </c>
      <c r="JF36" s="8">
        <f t="shared" si="225"/>
        <v>0</v>
      </c>
      <c r="JG36" s="8">
        <f t="shared" si="225"/>
        <v>0</v>
      </c>
      <c r="JH36" s="8">
        <f t="shared" si="225"/>
        <v>0</v>
      </c>
      <c r="JI36" s="8">
        <f t="shared" si="225"/>
        <v>0</v>
      </c>
      <c r="JJ36" s="8">
        <f t="shared" si="225"/>
        <v>0</v>
      </c>
      <c r="JK36" s="8">
        <f t="shared" si="225"/>
        <v>0</v>
      </c>
      <c r="JL36" s="8">
        <f t="shared" si="225"/>
        <v>0</v>
      </c>
      <c r="JM36" s="8">
        <f t="shared" si="225"/>
        <v>0</v>
      </c>
      <c r="JN36" s="8">
        <f t="shared" si="225"/>
        <v>0</v>
      </c>
      <c r="JO36" s="8">
        <f t="shared" si="225"/>
        <v>0</v>
      </c>
      <c r="JP36" s="8">
        <f t="shared" si="225"/>
        <v>0</v>
      </c>
      <c r="JQ36" s="8">
        <f t="shared" si="225"/>
        <v>0</v>
      </c>
      <c r="JR36" s="8">
        <f t="shared" si="225"/>
        <v>0</v>
      </c>
      <c r="JS36" s="8">
        <f t="shared" si="225"/>
        <v>0</v>
      </c>
      <c r="JT36" s="8">
        <f t="shared" si="225"/>
        <v>0</v>
      </c>
      <c r="JU36" s="8">
        <f t="shared" si="225"/>
        <v>0</v>
      </c>
      <c r="JV36" s="8">
        <f t="shared" si="225"/>
        <v>0</v>
      </c>
      <c r="JW36" s="8">
        <f t="shared" si="225"/>
        <v>0</v>
      </c>
      <c r="JX36" s="8">
        <f t="shared" si="225"/>
        <v>0</v>
      </c>
      <c r="JY36" s="8">
        <f t="shared" si="225"/>
        <v>0</v>
      </c>
      <c r="JZ36" s="8">
        <f t="shared" si="225"/>
        <v>0</v>
      </c>
      <c r="KA36" s="8">
        <f t="shared" si="225"/>
        <v>0</v>
      </c>
      <c r="KB36" s="8">
        <f t="shared" si="225"/>
        <v>0</v>
      </c>
      <c r="KC36" s="8">
        <f t="shared" si="225"/>
        <v>0</v>
      </c>
      <c r="KD36" s="8">
        <f t="shared" si="225"/>
        <v>0</v>
      </c>
      <c r="KE36" s="8">
        <f t="shared" si="225"/>
        <v>0</v>
      </c>
      <c r="KF36" s="8">
        <f t="shared" ref="KF36:MQ36" si="226">KF20+KF31</f>
        <v>0</v>
      </c>
      <c r="KG36" s="8">
        <f t="shared" si="226"/>
        <v>0</v>
      </c>
      <c r="KH36" s="8">
        <f t="shared" si="226"/>
        <v>0</v>
      </c>
      <c r="KI36" s="8">
        <f t="shared" si="226"/>
        <v>0</v>
      </c>
      <c r="KJ36" s="8">
        <f t="shared" si="226"/>
        <v>0</v>
      </c>
      <c r="KK36" s="8">
        <f t="shared" si="226"/>
        <v>0</v>
      </c>
      <c r="KL36" s="8">
        <f t="shared" si="226"/>
        <v>0</v>
      </c>
      <c r="KM36" s="8">
        <f t="shared" si="226"/>
        <v>0</v>
      </c>
      <c r="KN36" s="8">
        <f t="shared" si="226"/>
        <v>0</v>
      </c>
      <c r="KO36" s="8">
        <f t="shared" si="226"/>
        <v>0</v>
      </c>
      <c r="KP36" s="8">
        <f t="shared" si="226"/>
        <v>0</v>
      </c>
      <c r="KQ36" s="8">
        <f t="shared" si="226"/>
        <v>0</v>
      </c>
      <c r="KR36" s="8">
        <f t="shared" si="226"/>
        <v>0</v>
      </c>
      <c r="KS36" s="8">
        <f t="shared" si="226"/>
        <v>0</v>
      </c>
      <c r="KT36" s="8">
        <f t="shared" si="226"/>
        <v>0</v>
      </c>
      <c r="KU36" s="8">
        <f t="shared" si="226"/>
        <v>0</v>
      </c>
      <c r="KV36" s="8">
        <f t="shared" si="226"/>
        <v>0</v>
      </c>
      <c r="KW36" s="8">
        <f t="shared" si="226"/>
        <v>0</v>
      </c>
      <c r="KX36" s="8">
        <f t="shared" si="226"/>
        <v>0</v>
      </c>
      <c r="KY36" s="8">
        <f t="shared" si="226"/>
        <v>0</v>
      </c>
      <c r="KZ36" s="8">
        <f t="shared" si="226"/>
        <v>0</v>
      </c>
      <c r="LA36" s="8">
        <f t="shared" si="226"/>
        <v>0</v>
      </c>
      <c r="LB36" s="8">
        <f t="shared" si="226"/>
        <v>0</v>
      </c>
      <c r="LC36" s="8">
        <f t="shared" si="226"/>
        <v>0</v>
      </c>
      <c r="LD36" s="8">
        <f t="shared" si="226"/>
        <v>0</v>
      </c>
      <c r="LE36" s="8">
        <f t="shared" si="226"/>
        <v>0</v>
      </c>
      <c r="LF36" s="8">
        <f t="shared" si="226"/>
        <v>0</v>
      </c>
      <c r="LG36" s="8">
        <f t="shared" si="226"/>
        <v>0</v>
      </c>
      <c r="LH36" s="8">
        <f t="shared" si="226"/>
        <v>0</v>
      </c>
      <c r="LI36" s="8">
        <f t="shared" si="226"/>
        <v>0</v>
      </c>
      <c r="LJ36" s="8">
        <f t="shared" si="226"/>
        <v>0</v>
      </c>
      <c r="LK36" s="8">
        <f t="shared" si="226"/>
        <v>0</v>
      </c>
      <c r="LL36" s="8">
        <f t="shared" si="226"/>
        <v>0</v>
      </c>
      <c r="LM36" s="8">
        <f t="shared" si="226"/>
        <v>0</v>
      </c>
      <c r="LN36" s="8">
        <f t="shared" si="226"/>
        <v>0</v>
      </c>
      <c r="LO36" s="8">
        <f t="shared" si="226"/>
        <v>0</v>
      </c>
      <c r="LP36" s="8">
        <f t="shared" si="226"/>
        <v>0</v>
      </c>
      <c r="LQ36" s="8">
        <f t="shared" si="226"/>
        <v>0</v>
      </c>
      <c r="LR36" s="8">
        <f t="shared" si="226"/>
        <v>0</v>
      </c>
      <c r="LS36" s="8">
        <f t="shared" si="226"/>
        <v>0</v>
      </c>
      <c r="LT36" s="8">
        <f t="shared" si="226"/>
        <v>0</v>
      </c>
      <c r="LU36" s="8">
        <f t="shared" si="226"/>
        <v>0</v>
      </c>
      <c r="LV36" s="8">
        <f t="shared" si="226"/>
        <v>0</v>
      </c>
      <c r="LW36" s="8">
        <f t="shared" si="226"/>
        <v>0</v>
      </c>
      <c r="LX36" s="8">
        <f t="shared" si="226"/>
        <v>0</v>
      </c>
      <c r="LY36" s="8">
        <f t="shared" si="226"/>
        <v>0</v>
      </c>
      <c r="LZ36" s="8">
        <f t="shared" si="226"/>
        <v>0</v>
      </c>
      <c r="MA36" s="8">
        <f t="shared" si="226"/>
        <v>0</v>
      </c>
      <c r="MB36" s="8">
        <f t="shared" si="226"/>
        <v>0</v>
      </c>
      <c r="MC36" s="8">
        <f t="shared" si="226"/>
        <v>0</v>
      </c>
      <c r="MD36" s="8">
        <f t="shared" si="226"/>
        <v>0</v>
      </c>
      <c r="ME36" s="8">
        <f t="shared" si="226"/>
        <v>0</v>
      </c>
      <c r="MF36" s="8">
        <f t="shared" si="226"/>
        <v>0</v>
      </c>
      <c r="MG36" s="8">
        <f t="shared" si="226"/>
        <v>0</v>
      </c>
      <c r="MH36" s="8">
        <f t="shared" si="226"/>
        <v>0</v>
      </c>
      <c r="MI36" s="8">
        <f t="shared" si="226"/>
        <v>0</v>
      </c>
      <c r="MJ36" s="8">
        <f t="shared" si="226"/>
        <v>0</v>
      </c>
      <c r="MK36" s="8">
        <f t="shared" si="226"/>
        <v>0</v>
      </c>
      <c r="ML36" s="8">
        <f t="shared" si="226"/>
        <v>0</v>
      </c>
      <c r="MM36" s="8">
        <f t="shared" si="226"/>
        <v>0</v>
      </c>
      <c r="MN36" s="8">
        <f t="shared" si="226"/>
        <v>0</v>
      </c>
      <c r="MO36" s="8">
        <f t="shared" si="226"/>
        <v>0</v>
      </c>
      <c r="MP36" s="8">
        <f t="shared" si="226"/>
        <v>0</v>
      </c>
      <c r="MQ36" s="8">
        <f t="shared" si="226"/>
        <v>0</v>
      </c>
      <c r="MR36" s="8">
        <f t="shared" ref="MR36:NS36" si="227">MR20+MR31</f>
        <v>0</v>
      </c>
      <c r="MS36" s="8">
        <f t="shared" si="227"/>
        <v>0</v>
      </c>
      <c r="MT36" s="8">
        <f t="shared" si="227"/>
        <v>0</v>
      </c>
      <c r="MU36" s="8">
        <f t="shared" si="227"/>
        <v>0</v>
      </c>
      <c r="MV36" s="8">
        <f t="shared" si="227"/>
        <v>0</v>
      </c>
      <c r="MW36" s="8">
        <f t="shared" si="227"/>
        <v>0</v>
      </c>
      <c r="MX36" s="8">
        <f t="shared" si="227"/>
        <v>0</v>
      </c>
      <c r="MY36" s="8">
        <f t="shared" si="227"/>
        <v>0</v>
      </c>
      <c r="MZ36" s="8">
        <f t="shared" si="227"/>
        <v>0</v>
      </c>
      <c r="NA36" s="8">
        <f t="shared" si="227"/>
        <v>0</v>
      </c>
      <c r="NB36" s="8">
        <f t="shared" si="227"/>
        <v>0</v>
      </c>
      <c r="NC36" s="8">
        <f t="shared" si="227"/>
        <v>0</v>
      </c>
      <c r="ND36" s="8">
        <f t="shared" si="227"/>
        <v>0</v>
      </c>
      <c r="NE36" s="8">
        <f t="shared" si="227"/>
        <v>0</v>
      </c>
      <c r="NF36" s="8">
        <f t="shared" si="227"/>
        <v>0</v>
      </c>
      <c r="NG36" s="8">
        <f t="shared" si="227"/>
        <v>0</v>
      </c>
      <c r="NH36" s="8">
        <f t="shared" si="227"/>
        <v>0</v>
      </c>
      <c r="NI36" s="8">
        <f t="shared" si="227"/>
        <v>0</v>
      </c>
      <c r="NJ36" s="8">
        <f t="shared" si="227"/>
        <v>0</v>
      </c>
      <c r="NK36" s="8">
        <f t="shared" si="227"/>
        <v>0</v>
      </c>
      <c r="NL36" s="8">
        <f t="shared" si="227"/>
        <v>0</v>
      </c>
      <c r="NM36" s="8">
        <f t="shared" si="227"/>
        <v>0</v>
      </c>
      <c r="NN36" s="8">
        <f t="shared" si="227"/>
        <v>0</v>
      </c>
      <c r="NO36" s="8">
        <f t="shared" si="227"/>
        <v>0</v>
      </c>
      <c r="NP36" s="8">
        <f t="shared" si="227"/>
        <v>0</v>
      </c>
      <c r="NQ36" s="8">
        <f t="shared" si="227"/>
        <v>0</v>
      </c>
      <c r="NR36" s="8">
        <f t="shared" si="227"/>
        <v>0</v>
      </c>
      <c r="NS36" s="8">
        <f t="shared" si="227"/>
        <v>0</v>
      </c>
    </row>
    <row r="37" spans="1:383" x14ac:dyDescent="0.25"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</row>
    <row r="38" spans="1:383" x14ac:dyDescent="0.25"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41"/>
  <sheetViews>
    <sheetView zoomScale="85" zoomScaleNormal="85" workbookViewId="0">
      <pane xSplit="1" ySplit="7" topLeftCell="BT8" activePane="bottomRight" state="frozen"/>
      <selection activeCell="JI11" sqref="JI11"/>
      <selection pane="topRight" activeCell="JI11" sqref="JI11"/>
      <selection pane="bottomLeft" activeCell="JI11" sqref="JI11"/>
      <selection pane="bottomRight" activeCell="BW40" sqref="BW40"/>
    </sheetView>
  </sheetViews>
  <sheetFormatPr defaultRowHeight="15" outlineLevelCol="1" x14ac:dyDescent="0.25"/>
  <cols>
    <col min="1" max="1" width="37" bestFit="1" customWidth="1"/>
    <col min="2" max="2" width="13.140625" bestFit="1" customWidth="1" outlineLevel="1"/>
    <col min="3" max="5" width="13.85546875" bestFit="1" customWidth="1" outlineLevel="1"/>
    <col min="6" max="6" width="15" bestFit="1" customWidth="1" outlineLevel="1"/>
    <col min="7" max="9" width="13.85546875" bestFit="1" customWidth="1" outlineLevel="1"/>
    <col min="10" max="10" width="14" bestFit="1" customWidth="1" outlineLevel="1"/>
    <col min="11" max="11" width="14.28515625" bestFit="1" customWidth="1" outlineLevel="1"/>
    <col min="12" max="13" width="13.85546875" bestFit="1" customWidth="1" outlineLevel="1"/>
    <col min="14" max="14" width="12.28515625" bestFit="1" customWidth="1" outlineLevel="1"/>
    <col min="15" max="15" width="13.85546875" bestFit="1" customWidth="1" outlineLevel="1"/>
    <col min="16" max="16" width="14" bestFit="1" customWidth="1" outlineLevel="1"/>
    <col min="17" max="17" width="16" bestFit="1" customWidth="1" outlineLevel="1"/>
    <col min="18" max="18" width="15.28515625" bestFit="1" customWidth="1" outlineLevel="1"/>
    <col min="19" max="19" width="15" bestFit="1" customWidth="1" outlineLevel="1"/>
    <col min="20" max="22" width="13.85546875" bestFit="1" customWidth="1" outlineLevel="1"/>
    <col min="23" max="23" width="14" bestFit="1" customWidth="1" outlineLevel="1"/>
    <col min="24" max="24" width="14.28515625" bestFit="1" customWidth="1" outlineLevel="1"/>
    <col min="25" max="26" width="13.85546875" bestFit="1" customWidth="1" outlineLevel="1"/>
    <col min="27" max="27" width="14" bestFit="1" customWidth="1" outlineLevel="1"/>
    <col min="28" max="28" width="13.85546875" bestFit="1" customWidth="1" outlineLevel="1"/>
    <col min="29" max="30" width="13.85546875" bestFit="1" customWidth="1"/>
    <col min="31" max="31" width="14.28515625" bestFit="1" customWidth="1"/>
    <col min="32" max="32" width="13.140625" bestFit="1" customWidth="1"/>
    <col min="33" max="33" width="14" bestFit="1" customWidth="1"/>
    <col min="34" max="35" width="13.85546875" bestFit="1" customWidth="1"/>
    <col min="36" max="36" width="14.28515625" bestFit="1" customWidth="1"/>
    <col min="37" max="39" width="13.85546875" bestFit="1" customWidth="1"/>
    <col min="40" max="40" width="14.28515625" bestFit="1" customWidth="1"/>
    <col min="41" max="41" width="15" bestFit="1" customWidth="1"/>
    <col min="42" max="42" width="13.28515625" bestFit="1" customWidth="1"/>
    <col min="43" max="44" width="13.85546875" bestFit="1" customWidth="1"/>
    <col min="45" max="45" width="14.28515625" bestFit="1" customWidth="1"/>
    <col min="46" max="47" width="13.85546875" bestFit="1" customWidth="1"/>
    <col min="48" max="48" width="14" bestFit="1" customWidth="1"/>
    <col min="49" max="49" width="13.85546875" bestFit="1" customWidth="1"/>
    <col min="50" max="50" width="13.140625" bestFit="1" customWidth="1"/>
    <col min="51" max="52" width="13.85546875" bestFit="1" customWidth="1"/>
    <col min="53" max="53" width="14" bestFit="1" customWidth="1"/>
    <col min="54" max="54" width="14.28515625" bestFit="1" customWidth="1"/>
    <col min="55" max="57" width="13.85546875" bestFit="1" customWidth="1"/>
    <col min="58" max="58" width="14" bestFit="1" customWidth="1"/>
    <col min="59" max="61" width="13.85546875" bestFit="1" customWidth="1"/>
    <col min="62" max="62" width="14.28515625" bestFit="1" customWidth="1"/>
    <col min="63" max="63" width="12.28515625" bestFit="1" customWidth="1" outlineLevel="1"/>
    <col min="64" max="64" width="13.140625" bestFit="1" customWidth="1" outlineLevel="1"/>
    <col min="65" max="65" width="13.85546875" bestFit="1" customWidth="1" outlineLevel="1"/>
    <col min="66" max="66" width="14" bestFit="1" customWidth="1" outlineLevel="1"/>
    <col min="67" max="67" width="13.85546875" bestFit="1" customWidth="1" outlineLevel="1"/>
    <col min="68" max="69" width="14.28515625" bestFit="1" customWidth="1" outlineLevel="1"/>
    <col min="70" max="70" width="13.85546875" bestFit="1" customWidth="1" outlineLevel="1"/>
    <col min="71" max="71" width="14" bestFit="1" customWidth="1" outlineLevel="1"/>
    <col min="72" max="72" width="13.85546875" bestFit="1" customWidth="1" outlineLevel="1"/>
    <col min="73" max="73" width="13.140625" bestFit="1" customWidth="1" outlineLevel="1"/>
    <col min="74" max="74" width="13.85546875" bestFit="1" customWidth="1" outlineLevel="1"/>
    <col min="75" max="75" width="14" bestFit="1" customWidth="1" outlineLevel="1"/>
    <col min="76" max="76" width="13.85546875" bestFit="1" customWidth="1" outlineLevel="1"/>
    <col min="77" max="77" width="13.140625" bestFit="1" customWidth="1" outlineLevel="1"/>
    <col min="78" max="78" width="13.85546875" bestFit="1" customWidth="1" outlineLevel="1"/>
    <col min="79" max="79" width="14.28515625" bestFit="1" customWidth="1" outlineLevel="1"/>
    <col min="80" max="80" width="15" bestFit="1" customWidth="1" outlineLevel="1"/>
    <col min="81" max="82" width="13.85546875" bestFit="1" customWidth="1" outlineLevel="1"/>
    <col min="83" max="83" width="14.28515625" bestFit="1" customWidth="1"/>
    <col min="84" max="84" width="14" bestFit="1" customWidth="1"/>
    <col min="85" max="88" width="13.85546875" bestFit="1" customWidth="1"/>
    <col min="89" max="118" width="11.5703125" bestFit="1" customWidth="1"/>
    <col min="119" max="121" width="10.5703125" bestFit="1" customWidth="1"/>
    <col min="122" max="124" width="13.42578125" bestFit="1" customWidth="1"/>
  </cols>
  <sheetData>
    <row r="1" spans="1:124" x14ac:dyDescent="0.25">
      <c r="A1" t="s">
        <v>45</v>
      </c>
    </row>
    <row r="2" spans="1:124" x14ac:dyDescent="0.25">
      <c r="A2" t="s">
        <v>44</v>
      </c>
    </row>
    <row r="4" spans="1:124" x14ac:dyDescent="0.25">
      <c r="E4">
        <v>47</v>
      </c>
      <c r="F4">
        <v>48</v>
      </c>
      <c r="G4">
        <v>49</v>
      </c>
      <c r="H4">
        <v>50</v>
      </c>
      <c r="I4">
        <v>51</v>
      </c>
      <c r="J4">
        <v>52</v>
      </c>
      <c r="K4">
        <v>1</v>
      </c>
      <c r="L4">
        <v>2</v>
      </c>
      <c r="M4">
        <v>3</v>
      </c>
      <c r="N4">
        <v>4</v>
      </c>
      <c r="O4">
        <v>5</v>
      </c>
      <c r="P4">
        <v>6</v>
      </c>
      <c r="Q4">
        <v>7</v>
      </c>
      <c r="R4">
        <v>8</v>
      </c>
      <c r="S4">
        <v>9</v>
      </c>
      <c r="T4">
        <v>10</v>
      </c>
      <c r="U4">
        <v>11</v>
      </c>
      <c r="V4">
        <v>12</v>
      </c>
      <c r="W4">
        <v>13</v>
      </c>
      <c r="X4">
        <v>14</v>
      </c>
      <c r="Y4">
        <v>15</v>
      </c>
      <c r="Z4">
        <v>16</v>
      </c>
      <c r="AA4">
        <v>17</v>
      </c>
      <c r="AB4">
        <v>18</v>
      </c>
      <c r="AC4">
        <v>19</v>
      </c>
      <c r="AD4">
        <v>20</v>
      </c>
      <c r="AE4">
        <v>21</v>
      </c>
      <c r="AF4">
        <v>22</v>
      </c>
      <c r="AG4">
        <v>23</v>
      </c>
      <c r="AH4">
        <v>24</v>
      </c>
      <c r="AI4">
        <v>25</v>
      </c>
      <c r="AJ4">
        <v>26</v>
      </c>
      <c r="AK4">
        <v>27</v>
      </c>
      <c r="AL4">
        <v>28</v>
      </c>
      <c r="AM4">
        <v>29</v>
      </c>
      <c r="AN4">
        <v>30</v>
      </c>
      <c r="AO4">
        <v>31</v>
      </c>
      <c r="AP4">
        <v>32</v>
      </c>
      <c r="AQ4">
        <v>33</v>
      </c>
      <c r="AR4">
        <v>34</v>
      </c>
      <c r="AS4">
        <v>35</v>
      </c>
      <c r="AT4">
        <v>36</v>
      </c>
      <c r="AU4">
        <v>37</v>
      </c>
      <c r="AV4">
        <v>38</v>
      </c>
      <c r="AW4">
        <v>39</v>
      </c>
      <c r="AX4">
        <v>40</v>
      </c>
      <c r="AY4">
        <v>41</v>
      </c>
      <c r="AZ4">
        <v>42</v>
      </c>
      <c r="BA4">
        <v>43</v>
      </c>
      <c r="BB4">
        <v>44</v>
      </c>
      <c r="BC4">
        <v>45</v>
      </c>
      <c r="BD4">
        <v>46</v>
      </c>
      <c r="BE4">
        <v>47</v>
      </c>
      <c r="BF4">
        <v>48</v>
      </c>
      <c r="BG4">
        <v>49</v>
      </c>
      <c r="BH4">
        <v>50</v>
      </c>
      <c r="BI4">
        <v>51</v>
      </c>
      <c r="BJ4">
        <v>52</v>
      </c>
      <c r="BK4">
        <v>53</v>
      </c>
      <c r="BL4">
        <v>2</v>
      </c>
      <c r="BM4">
        <v>3</v>
      </c>
      <c r="BN4">
        <v>4</v>
      </c>
      <c r="BO4">
        <v>5</v>
      </c>
      <c r="BP4">
        <v>6</v>
      </c>
      <c r="BQ4">
        <v>7</v>
      </c>
      <c r="BR4">
        <v>8</v>
      </c>
      <c r="BS4">
        <v>9</v>
      </c>
      <c r="BT4">
        <v>10</v>
      </c>
      <c r="BU4">
        <v>11</v>
      </c>
      <c r="BV4">
        <v>12</v>
      </c>
      <c r="BW4">
        <v>13</v>
      </c>
      <c r="BX4">
        <v>14</v>
      </c>
      <c r="BY4">
        <v>15</v>
      </c>
      <c r="BZ4">
        <v>16</v>
      </c>
      <c r="CA4">
        <v>17</v>
      </c>
      <c r="CB4">
        <v>18</v>
      </c>
      <c r="CC4">
        <v>19</v>
      </c>
      <c r="CD4">
        <v>20</v>
      </c>
      <c r="CE4">
        <v>21</v>
      </c>
      <c r="CF4">
        <v>22</v>
      </c>
      <c r="CG4">
        <v>23</v>
      </c>
      <c r="CH4">
        <v>24</v>
      </c>
      <c r="CI4">
        <v>25</v>
      </c>
      <c r="CJ4">
        <v>26</v>
      </c>
      <c r="CK4">
        <v>27</v>
      </c>
      <c r="CL4">
        <v>28</v>
      </c>
      <c r="CM4">
        <v>29</v>
      </c>
      <c r="CN4">
        <v>30</v>
      </c>
      <c r="CO4">
        <v>31</v>
      </c>
      <c r="CP4">
        <v>32</v>
      </c>
      <c r="CQ4">
        <v>33</v>
      </c>
      <c r="CR4">
        <v>34</v>
      </c>
      <c r="CS4">
        <v>35</v>
      </c>
      <c r="CT4">
        <v>36</v>
      </c>
      <c r="CU4">
        <v>37</v>
      </c>
      <c r="CV4">
        <v>38</v>
      </c>
      <c r="CW4">
        <v>39</v>
      </c>
      <c r="CX4">
        <v>40</v>
      </c>
      <c r="CY4">
        <v>41</v>
      </c>
      <c r="CZ4">
        <v>42</v>
      </c>
      <c r="DA4">
        <v>43</v>
      </c>
      <c r="DB4">
        <v>44</v>
      </c>
      <c r="DC4">
        <v>45</v>
      </c>
      <c r="DD4">
        <v>46</v>
      </c>
      <c r="DE4">
        <v>47</v>
      </c>
      <c r="DF4">
        <v>48</v>
      </c>
      <c r="DG4">
        <v>49</v>
      </c>
      <c r="DH4">
        <v>50</v>
      </c>
      <c r="DI4">
        <v>51</v>
      </c>
      <c r="DJ4">
        <v>52</v>
      </c>
      <c r="DK4">
        <v>1</v>
      </c>
      <c r="DL4">
        <v>2</v>
      </c>
      <c r="DM4">
        <v>3</v>
      </c>
      <c r="DN4">
        <v>4</v>
      </c>
      <c r="DO4">
        <v>5</v>
      </c>
      <c r="DP4">
        <v>6</v>
      </c>
      <c r="DQ4">
        <v>7</v>
      </c>
      <c r="DR4">
        <v>8</v>
      </c>
      <c r="DS4">
        <v>9</v>
      </c>
      <c r="DT4">
        <v>10</v>
      </c>
    </row>
    <row r="5" spans="1:124" x14ac:dyDescent="0.25">
      <c r="A5" t="s">
        <v>28</v>
      </c>
      <c r="B5" s="18">
        <v>41939</v>
      </c>
      <c r="C5" s="18">
        <f t="shared" ref="C5:AH5" si="0">B5+7</f>
        <v>41946</v>
      </c>
      <c r="D5" s="18">
        <f t="shared" si="0"/>
        <v>41953</v>
      </c>
      <c r="E5" s="18">
        <f t="shared" si="0"/>
        <v>41960</v>
      </c>
      <c r="F5" s="18">
        <f t="shared" si="0"/>
        <v>41967</v>
      </c>
      <c r="G5" s="18">
        <f t="shared" si="0"/>
        <v>41974</v>
      </c>
      <c r="H5" s="18">
        <f t="shared" si="0"/>
        <v>41981</v>
      </c>
      <c r="I5" s="18">
        <f t="shared" si="0"/>
        <v>41988</v>
      </c>
      <c r="J5" s="18">
        <f t="shared" si="0"/>
        <v>41995</v>
      </c>
      <c r="K5" s="18">
        <f t="shared" si="0"/>
        <v>42002</v>
      </c>
      <c r="L5" s="18">
        <f t="shared" si="0"/>
        <v>42009</v>
      </c>
      <c r="M5" s="18">
        <f t="shared" si="0"/>
        <v>42016</v>
      </c>
      <c r="N5" s="18">
        <f t="shared" si="0"/>
        <v>42023</v>
      </c>
      <c r="O5" s="18">
        <f t="shared" si="0"/>
        <v>42030</v>
      </c>
      <c r="P5" s="18">
        <f t="shared" si="0"/>
        <v>42037</v>
      </c>
      <c r="Q5" s="18">
        <f t="shared" si="0"/>
        <v>42044</v>
      </c>
      <c r="R5" s="18">
        <f t="shared" si="0"/>
        <v>42051</v>
      </c>
      <c r="S5" s="18">
        <f t="shared" si="0"/>
        <v>42058</v>
      </c>
      <c r="T5" s="18">
        <f t="shared" si="0"/>
        <v>42065</v>
      </c>
      <c r="U5" s="18">
        <f t="shared" si="0"/>
        <v>42072</v>
      </c>
      <c r="V5" s="18">
        <f t="shared" si="0"/>
        <v>42079</v>
      </c>
      <c r="W5" s="18">
        <f t="shared" si="0"/>
        <v>42086</v>
      </c>
      <c r="X5" s="18">
        <f t="shared" si="0"/>
        <v>42093</v>
      </c>
      <c r="Y5" s="18">
        <f t="shared" si="0"/>
        <v>42100</v>
      </c>
      <c r="Z5" s="18">
        <f t="shared" si="0"/>
        <v>42107</v>
      </c>
      <c r="AA5" s="18">
        <f t="shared" si="0"/>
        <v>42114</v>
      </c>
      <c r="AB5" s="18">
        <f t="shared" si="0"/>
        <v>42121</v>
      </c>
      <c r="AC5" s="18">
        <f t="shared" si="0"/>
        <v>42128</v>
      </c>
      <c r="AD5" s="18">
        <f t="shared" si="0"/>
        <v>42135</v>
      </c>
      <c r="AE5" s="18">
        <f t="shared" si="0"/>
        <v>42142</v>
      </c>
      <c r="AF5" s="18">
        <f t="shared" si="0"/>
        <v>42149</v>
      </c>
      <c r="AG5" s="18">
        <f t="shared" si="0"/>
        <v>42156</v>
      </c>
      <c r="AH5" s="18">
        <f t="shared" si="0"/>
        <v>42163</v>
      </c>
      <c r="AI5" s="18">
        <f t="shared" ref="AI5:BN5" si="1">AH5+7</f>
        <v>42170</v>
      </c>
      <c r="AJ5" s="18">
        <f t="shared" si="1"/>
        <v>42177</v>
      </c>
      <c r="AK5" s="18">
        <f t="shared" si="1"/>
        <v>42184</v>
      </c>
      <c r="AL5" s="18">
        <f t="shared" si="1"/>
        <v>42191</v>
      </c>
      <c r="AM5" s="18">
        <f t="shared" si="1"/>
        <v>42198</v>
      </c>
      <c r="AN5" s="18">
        <f t="shared" si="1"/>
        <v>42205</v>
      </c>
      <c r="AO5" s="18">
        <f t="shared" si="1"/>
        <v>42212</v>
      </c>
      <c r="AP5" s="18">
        <f t="shared" si="1"/>
        <v>42219</v>
      </c>
      <c r="AQ5" s="18">
        <f t="shared" si="1"/>
        <v>42226</v>
      </c>
      <c r="AR5" s="18">
        <f t="shared" si="1"/>
        <v>42233</v>
      </c>
      <c r="AS5" s="18">
        <f t="shared" si="1"/>
        <v>42240</v>
      </c>
      <c r="AT5" s="18">
        <f t="shared" si="1"/>
        <v>42247</v>
      </c>
      <c r="AU5" s="18">
        <f t="shared" si="1"/>
        <v>42254</v>
      </c>
      <c r="AV5" s="18">
        <f t="shared" si="1"/>
        <v>42261</v>
      </c>
      <c r="AW5" s="18">
        <f t="shared" si="1"/>
        <v>42268</v>
      </c>
      <c r="AX5" s="18">
        <f t="shared" si="1"/>
        <v>42275</v>
      </c>
      <c r="AY5" s="18">
        <f t="shared" si="1"/>
        <v>42282</v>
      </c>
      <c r="AZ5" s="18">
        <f t="shared" si="1"/>
        <v>42289</v>
      </c>
      <c r="BA5" s="18">
        <f t="shared" si="1"/>
        <v>42296</v>
      </c>
      <c r="BB5" s="18">
        <f t="shared" si="1"/>
        <v>42303</v>
      </c>
      <c r="BC5" s="18">
        <f t="shared" si="1"/>
        <v>42310</v>
      </c>
      <c r="BD5" s="18">
        <f t="shared" si="1"/>
        <v>42317</v>
      </c>
      <c r="BE5" s="18">
        <f t="shared" si="1"/>
        <v>42324</v>
      </c>
      <c r="BF5" s="18">
        <f t="shared" si="1"/>
        <v>42331</v>
      </c>
      <c r="BG5" s="18">
        <f t="shared" si="1"/>
        <v>42338</v>
      </c>
      <c r="BH5" s="18">
        <f t="shared" si="1"/>
        <v>42345</v>
      </c>
      <c r="BI5" s="18">
        <f t="shared" si="1"/>
        <v>42352</v>
      </c>
      <c r="BJ5" s="18">
        <f t="shared" si="1"/>
        <v>42359</v>
      </c>
      <c r="BK5" s="18">
        <f t="shared" si="1"/>
        <v>42366</v>
      </c>
      <c r="BL5" s="18">
        <f t="shared" si="1"/>
        <v>42373</v>
      </c>
      <c r="BM5" s="18">
        <f t="shared" si="1"/>
        <v>42380</v>
      </c>
      <c r="BN5" s="18">
        <f t="shared" si="1"/>
        <v>42387</v>
      </c>
      <c r="BO5" s="18">
        <f t="shared" ref="BO5:CT5" si="2">BN5+7</f>
        <v>42394</v>
      </c>
      <c r="BP5" s="18">
        <f t="shared" si="2"/>
        <v>42401</v>
      </c>
      <c r="BQ5" s="18">
        <f t="shared" si="2"/>
        <v>42408</v>
      </c>
      <c r="BR5" s="18">
        <f t="shared" si="2"/>
        <v>42415</v>
      </c>
      <c r="BS5" s="18">
        <f t="shared" si="2"/>
        <v>42422</v>
      </c>
      <c r="BT5" s="18">
        <f t="shared" si="2"/>
        <v>42429</v>
      </c>
      <c r="BU5" s="18">
        <f t="shared" si="2"/>
        <v>42436</v>
      </c>
      <c r="BV5" s="18">
        <f t="shared" si="2"/>
        <v>42443</v>
      </c>
      <c r="BW5" s="18">
        <f t="shared" si="2"/>
        <v>42450</v>
      </c>
      <c r="BX5" s="18">
        <f t="shared" si="2"/>
        <v>42457</v>
      </c>
      <c r="BY5" s="18">
        <f t="shared" si="2"/>
        <v>42464</v>
      </c>
      <c r="BZ5" s="18">
        <f t="shared" si="2"/>
        <v>42471</v>
      </c>
      <c r="CA5" s="18">
        <f t="shared" si="2"/>
        <v>42478</v>
      </c>
      <c r="CB5" s="18">
        <f t="shared" si="2"/>
        <v>42485</v>
      </c>
      <c r="CC5" s="18">
        <f t="shared" si="2"/>
        <v>42492</v>
      </c>
      <c r="CD5" s="18">
        <f t="shared" si="2"/>
        <v>42499</v>
      </c>
      <c r="CE5" s="18">
        <f t="shared" si="2"/>
        <v>42506</v>
      </c>
      <c r="CF5" s="18">
        <f t="shared" si="2"/>
        <v>42513</v>
      </c>
      <c r="CG5" s="18">
        <f t="shared" si="2"/>
        <v>42520</v>
      </c>
      <c r="CH5" s="18">
        <f t="shared" si="2"/>
        <v>42527</v>
      </c>
      <c r="CI5" s="18">
        <f t="shared" si="2"/>
        <v>42534</v>
      </c>
      <c r="CJ5" s="18">
        <f t="shared" si="2"/>
        <v>42541</v>
      </c>
      <c r="CK5" s="18">
        <f t="shared" si="2"/>
        <v>42548</v>
      </c>
      <c r="CL5" s="18">
        <f t="shared" si="2"/>
        <v>42555</v>
      </c>
      <c r="CM5" s="18">
        <f t="shared" si="2"/>
        <v>42562</v>
      </c>
      <c r="CN5" s="18">
        <f t="shared" si="2"/>
        <v>42569</v>
      </c>
      <c r="CO5" s="18">
        <f t="shared" si="2"/>
        <v>42576</v>
      </c>
      <c r="CP5" s="18">
        <f t="shared" si="2"/>
        <v>42583</v>
      </c>
      <c r="CQ5" s="18">
        <f t="shared" si="2"/>
        <v>42590</v>
      </c>
      <c r="CR5" s="18">
        <f t="shared" si="2"/>
        <v>42597</v>
      </c>
      <c r="CS5" s="18">
        <f t="shared" si="2"/>
        <v>42604</v>
      </c>
      <c r="CT5" s="18">
        <f t="shared" si="2"/>
        <v>42611</v>
      </c>
      <c r="CU5" s="18">
        <f t="shared" ref="CU5:DT5" si="3">CT5+7</f>
        <v>42618</v>
      </c>
      <c r="CV5" s="18">
        <f t="shared" si="3"/>
        <v>42625</v>
      </c>
      <c r="CW5" s="18">
        <f t="shared" si="3"/>
        <v>42632</v>
      </c>
      <c r="CX5" s="18">
        <f t="shared" si="3"/>
        <v>42639</v>
      </c>
      <c r="CY5" s="18">
        <f t="shared" si="3"/>
        <v>42646</v>
      </c>
      <c r="CZ5" s="18">
        <f t="shared" si="3"/>
        <v>42653</v>
      </c>
      <c r="DA5" s="18">
        <f t="shared" si="3"/>
        <v>42660</v>
      </c>
      <c r="DB5" s="18">
        <f t="shared" si="3"/>
        <v>42667</v>
      </c>
      <c r="DC5" s="18">
        <f t="shared" si="3"/>
        <v>42674</v>
      </c>
      <c r="DD5" s="18">
        <f t="shared" si="3"/>
        <v>42681</v>
      </c>
      <c r="DE5" s="18">
        <f t="shared" si="3"/>
        <v>42688</v>
      </c>
      <c r="DF5" s="18">
        <f t="shared" si="3"/>
        <v>42695</v>
      </c>
      <c r="DG5" s="18">
        <f t="shared" si="3"/>
        <v>42702</v>
      </c>
      <c r="DH5" s="18">
        <f t="shared" si="3"/>
        <v>42709</v>
      </c>
      <c r="DI5" s="18">
        <f t="shared" si="3"/>
        <v>42716</v>
      </c>
      <c r="DJ5" s="18">
        <f t="shared" si="3"/>
        <v>42723</v>
      </c>
      <c r="DK5" s="18">
        <f t="shared" si="3"/>
        <v>42730</v>
      </c>
      <c r="DL5" s="18">
        <f t="shared" si="3"/>
        <v>42737</v>
      </c>
      <c r="DM5" s="18">
        <f t="shared" si="3"/>
        <v>42744</v>
      </c>
      <c r="DN5" s="18">
        <f t="shared" si="3"/>
        <v>42751</v>
      </c>
      <c r="DO5" s="18">
        <f t="shared" si="3"/>
        <v>42758</v>
      </c>
      <c r="DP5" s="18">
        <f t="shared" si="3"/>
        <v>42765</v>
      </c>
      <c r="DQ5" s="18">
        <f t="shared" si="3"/>
        <v>42772</v>
      </c>
      <c r="DR5" s="18">
        <f t="shared" si="3"/>
        <v>42779</v>
      </c>
      <c r="DS5" s="18">
        <f t="shared" si="3"/>
        <v>42786</v>
      </c>
      <c r="DT5" s="18">
        <f t="shared" si="3"/>
        <v>42793</v>
      </c>
    </row>
    <row r="6" spans="1:124" x14ac:dyDescent="0.25">
      <c r="A6" t="s">
        <v>27</v>
      </c>
      <c r="B6" s="18">
        <v>41945</v>
      </c>
      <c r="C6" s="18">
        <f t="shared" ref="C6:AH6" si="4">C5+6</f>
        <v>41952</v>
      </c>
      <c r="D6" s="18">
        <f t="shared" si="4"/>
        <v>41959</v>
      </c>
      <c r="E6" s="18">
        <f t="shared" si="4"/>
        <v>41966</v>
      </c>
      <c r="F6" s="18">
        <f t="shared" si="4"/>
        <v>41973</v>
      </c>
      <c r="G6" s="18">
        <f t="shared" si="4"/>
        <v>41980</v>
      </c>
      <c r="H6" s="18">
        <f t="shared" si="4"/>
        <v>41987</v>
      </c>
      <c r="I6" s="18">
        <f t="shared" si="4"/>
        <v>41994</v>
      </c>
      <c r="J6" s="18">
        <f t="shared" si="4"/>
        <v>42001</v>
      </c>
      <c r="K6" s="18">
        <f t="shared" si="4"/>
        <v>42008</v>
      </c>
      <c r="L6" s="18">
        <f t="shared" si="4"/>
        <v>42015</v>
      </c>
      <c r="M6" s="18">
        <f t="shared" si="4"/>
        <v>42022</v>
      </c>
      <c r="N6" s="18">
        <f t="shared" si="4"/>
        <v>42029</v>
      </c>
      <c r="O6" s="18">
        <f t="shared" si="4"/>
        <v>42036</v>
      </c>
      <c r="P6" s="18">
        <f t="shared" si="4"/>
        <v>42043</v>
      </c>
      <c r="Q6" s="18">
        <f t="shared" si="4"/>
        <v>42050</v>
      </c>
      <c r="R6" s="18">
        <f t="shared" si="4"/>
        <v>42057</v>
      </c>
      <c r="S6" s="18">
        <f t="shared" si="4"/>
        <v>42064</v>
      </c>
      <c r="T6" s="18">
        <f t="shared" si="4"/>
        <v>42071</v>
      </c>
      <c r="U6" s="18">
        <f t="shared" si="4"/>
        <v>42078</v>
      </c>
      <c r="V6" s="18">
        <f t="shared" si="4"/>
        <v>42085</v>
      </c>
      <c r="W6" s="18">
        <f t="shared" si="4"/>
        <v>42092</v>
      </c>
      <c r="X6" s="18">
        <f t="shared" si="4"/>
        <v>42099</v>
      </c>
      <c r="Y6" s="18">
        <f t="shared" si="4"/>
        <v>42106</v>
      </c>
      <c r="Z6" s="18">
        <f t="shared" si="4"/>
        <v>42113</v>
      </c>
      <c r="AA6" s="18">
        <f t="shared" si="4"/>
        <v>42120</v>
      </c>
      <c r="AB6" s="18">
        <f t="shared" si="4"/>
        <v>42127</v>
      </c>
      <c r="AC6" s="18">
        <f t="shared" si="4"/>
        <v>42134</v>
      </c>
      <c r="AD6" s="18">
        <f t="shared" si="4"/>
        <v>42141</v>
      </c>
      <c r="AE6" s="18">
        <f t="shared" si="4"/>
        <v>42148</v>
      </c>
      <c r="AF6" s="18">
        <f t="shared" si="4"/>
        <v>42155</v>
      </c>
      <c r="AG6" s="18">
        <f t="shared" si="4"/>
        <v>42162</v>
      </c>
      <c r="AH6" s="18">
        <f t="shared" si="4"/>
        <v>42169</v>
      </c>
      <c r="AI6" s="18">
        <f t="shared" ref="AI6:BN6" si="5">AI5+6</f>
        <v>42176</v>
      </c>
      <c r="AJ6" s="18">
        <f t="shared" si="5"/>
        <v>42183</v>
      </c>
      <c r="AK6" s="18">
        <f t="shared" si="5"/>
        <v>42190</v>
      </c>
      <c r="AL6" s="18">
        <f t="shared" si="5"/>
        <v>42197</v>
      </c>
      <c r="AM6" s="18">
        <f t="shared" si="5"/>
        <v>42204</v>
      </c>
      <c r="AN6" s="18">
        <f t="shared" si="5"/>
        <v>42211</v>
      </c>
      <c r="AO6" s="18">
        <f t="shared" si="5"/>
        <v>42218</v>
      </c>
      <c r="AP6" s="18">
        <f t="shared" si="5"/>
        <v>42225</v>
      </c>
      <c r="AQ6" s="18">
        <f t="shared" si="5"/>
        <v>42232</v>
      </c>
      <c r="AR6" s="18">
        <f t="shared" si="5"/>
        <v>42239</v>
      </c>
      <c r="AS6" s="18">
        <f t="shared" si="5"/>
        <v>42246</v>
      </c>
      <c r="AT6" s="18">
        <f t="shared" si="5"/>
        <v>42253</v>
      </c>
      <c r="AU6" s="18">
        <f t="shared" si="5"/>
        <v>42260</v>
      </c>
      <c r="AV6" s="18">
        <f t="shared" si="5"/>
        <v>42267</v>
      </c>
      <c r="AW6" s="18">
        <f t="shared" si="5"/>
        <v>42274</v>
      </c>
      <c r="AX6" s="18">
        <f t="shared" si="5"/>
        <v>42281</v>
      </c>
      <c r="AY6" s="18">
        <f t="shared" si="5"/>
        <v>42288</v>
      </c>
      <c r="AZ6" s="18">
        <f t="shared" si="5"/>
        <v>42295</v>
      </c>
      <c r="BA6" s="18">
        <f t="shared" si="5"/>
        <v>42302</v>
      </c>
      <c r="BB6" s="18">
        <f t="shared" si="5"/>
        <v>42309</v>
      </c>
      <c r="BC6" s="18">
        <f t="shared" si="5"/>
        <v>42316</v>
      </c>
      <c r="BD6" s="18">
        <f t="shared" si="5"/>
        <v>42323</v>
      </c>
      <c r="BE6" s="18">
        <f t="shared" si="5"/>
        <v>42330</v>
      </c>
      <c r="BF6" s="18">
        <f t="shared" si="5"/>
        <v>42337</v>
      </c>
      <c r="BG6" s="18">
        <f t="shared" si="5"/>
        <v>42344</v>
      </c>
      <c r="BH6" s="18">
        <f t="shared" si="5"/>
        <v>42351</v>
      </c>
      <c r="BI6" s="18">
        <f t="shared" si="5"/>
        <v>42358</v>
      </c>
      <c r="BJ6" s="18">
        <f t="shared" si="5"/>
        <v>42365</v>
      </c>
      <c r="BK6" s="18">
        <f t="shared" si="5"/>
        <v>42372</v>
      </c>
      <c r="BL6" s="18">
        <f t="shared" si="5"/>
        <v>42379</v>
      </c>
      <c r="BM6" s="18">
        <f t="shared" si="5"/>
        <v>42386</v>
      </c>
      <c r="BN6" s="18">
        <f t="shared" si="5"/>
        <v>42393</v>
      </c>
      <c r="BO6" s="18">
        <f t="shared" ref="BO6:CT6" si="6">BO5+6</f>
        <v>42400</v>
      </c>
      <c r="BP6" s="18">
        <f t="shared" si="6"/>
        <v>42407</v>
      </c>
      <c r="BQ6" s="18">
        <f t="shared" si="6"/>
        <v>42414</v>
      </c>
      <c r="BR6" s="18">
        <f t="shared" si="6"/>
        <v>42421</v>
      </c>
      <c r="BS6" s="18">
        <f t="shared" si="6"/>
        <v>42428</v>
      </c>
      <c r="BT6" s="18">
        <f t="shared" si="6"/>
        <v>42435</v>
      </c>
      <c r="BU6" s="18">
        <f t="shared" si="6"/>
        <v>42442</v>
      </c>
      <c r="BV6" s="18">
        <f t="shared" si="6"/>
        <v>42449</v>
      </c>
      <c r="BW6" s="18">
        <f t="shared" si="6"/>
        <v>42456</v>
      </c>
      <c r="BX6" s="18">
        <f t="shared" si="6"/>
        <v>42463</v>
      </c>
      <c r="BY6" s="18">
        <f t="shared" si="6"/>
        <v>42470</v>
      </c>
      <c r="BZ6" s="18">
        <f t="shared" si="6"/>
        <v>42477</v>
      </c>
      <c r="CA6" s="18">
        <f t="shared" si="6"/>
        <v>42484</v>
      </c>
      <c r="CB6" s="18">
        <f t="shared" si="6"/>
        <v>42491</v>
      </c>
      <c r="CC6" s="18">
        <f t="shared" si="6"/>
        <v>42498</v>
      </c>
      <c r="CD6" s="18">
        <f t="shared" si="6"/>
        <v>42505</v>
      </c>
      <c r="CE6" s="18">
        <f t="shared" si="6"/>
        <v>42512</v>
      </c>
      <c r="CF6" s="18">
        <f t="shared" si="6"/>
        <v>42519</v>
      </c>
      <c r="CG6" s="18">
        <f t="shared" si="6"/>
        <v>42526</v>
      </c>
      <c r="CH6" s="18">
        <f t="shared" si="6"/>
        <v>42533</v>
      </c>
      <c r="CI6" s="18">
        <f t="shared" si="6"/>
        <v>42540</v>
      </c>
      <c r="CJ6" s="18">
        <f t="shared" si="6"/>
        <v>42547</v>
      </c>
      <c r="CK6" s="18">
        <f t="shared" si="6"/>
        <v>42554</v>
      </c>
      <c r="CL6" s="18">
        <f t="shared" si="6"/>
        <v>42561</v>
      </c>
      <c r="CM6" s="18">
        <f t="shared" si="6"/>
        <v>42568</v>
      </c>
      <c r="CN6" s="18">
        <f t="shared" si="6"/>
        <v>42575</v>
      </c>
      <c r="CO6" s="18">
        <f t="shared" si="6"/>
        <v>42582</v>
      </c>
      <c r="CP6" s="18">
        <f t="shared" si="6"/>
        <v>42589</v>
      </c>
      <c r="CQ6" s="18">
        <f t="shared" si="6"/>
        <v>42596</v>
      </c>
      <c r="CR6" s="18">
        <f t="shared" si="6"/>
        <v>42603</v>
      </c>
      <c r="CS6" s="18">
        <f t="shared" si="6"/>
        <v>42610</v>
      </c>
      <c r="CT6" s="18">
        <f t="shared" si="6"/>
        <v>42617</v>
      </c>
      <c r="CU6" s="18">
        <f t="shared" ref="CU6:DT6" si="7">CU5+6</f>
        <v>42624</v>
      </c>
      <c r="CV6" s="18">
        <f t="shared" si="7"/>
        <v>42631</v>
      </c>
      <c r="CW6" s="18">
        <f t="shared" si="7"/>
        <v>42638</v>
      </c>
      <c r="CX6" s="18">
        <f t="shared" si="7"/>
        <v>42645</v>
      </c>
      <c r="CY6" s="18">
        <f t="shared" si="7"/>
        <v>42652</v>
      </c>
      <c r="CZ6" s="18">
        <f t="shared" si="7"/>
        <v>42659</v>
      </c>
      <c r="DA6" s="18">
        <f t="shared" si="7"/>
        <v>42666</v>
      </c>
      <c r="DB6" s="18">
        <f t="shared" si="7"/>
        <v>42673</v>
      </c>
      <c r="DC6" s="18">
        <f t="shared" si="7"/>
        <v>42680</v>
      </c>
      <c r="DD6" s="18">
        <f t="shared" si="7"/>
        <v>42687</v>
      </c>
      <c r="DE6" s="18">
        <f t="shared" si="7"/>
        <v>42694</v>
      </c>
      <c r="DF6" s="18">
        <f t="shared" si="7"/>
        <v>42701</v>
      </c>
      <c r="DG6" s="18">
        <f t="shared" si="7"/>
        <v>42708</v>
      </c>
      <c r="DH6" s="18">
        <f t="shared" si="7"/>
        <v>42715</v>
      </c>
      <c r="DI6" s="18">
        <f t="shared" si="7"/>
        <v>42722</v>
      </c>
      <c r="DJ6" s="18">
        <f t="shared" si="7"/>
        <v>42729</v>
      </c>
      <c r="DK6" s="18">
        <f t="shared" si="7"/>
        <v>42736</v>
      </c>
      <c r="DL6" s="18">
        <f t="shared" si="7"/>
        <v>42743</v>
      </c>
      <c r="DM6" s="18">
        <f t="shared" si="7"/>
        <v>42750</v>
      </c>
      <c r="DN6" s="18">
        <f t="shared" si="7"/>
        <v>42757</v>
      </c>
      <c r="DO6" s="18">
        <f t="shared" si="7"/>
        <v>42764</v>
      </c>
      <c r="DP6" s="18">
        <f t="shared" si="7"/>
        <v>42771</v>
      </c>
      <c r="DQ6" s="18">
        <f t="shared" si="7"/>
        <v>42778</v>
      </c>
      <c r="DR6" s="18">
        <f t="shared" si="7"/>
        <v>42785</v>
      </c>
      <c r="DS6" s="18">
        <f t="shared" si="7"/>
        <v>42792</v>
      </c>
      <c r="DT6" s="18">
        <f t="shared" si="7"/>
        <v>42799</v>
      </c>
    </row>
    <row r="8" spans="1:124" x14ac:dyDescent="0.25">
      <c r="A8" s="10" t="s">
        <v>43</v>
      </c>
      <c r="B8" s="5">
        <v>0</v>
      </c>
      <c r="C8" s="5">
        <f t="shared" ref="C8:AH8" si="8">B33</f>
        <v>5410951.0800000001</v>
      </c>
      <c r="D8" s="5">
        <f t="shared" si="8"/>
        <v>3695726.3899999997</v>
      </c>
      <c r="E8" s="5">
        <f t="shared" si="8"/>
        <v>3649632.1899999995</v>
      </c>
      <c r="F8" s="5">
        <f t="shared" si="8"/>
        <v>9094050.9900000002</v>
      </c>
      <c r="G8" s="5">
        <f t="shared" si="8"/>
        <v>10899350.210000001</v>
      </c>
      <c r="H8" s="5">
        <f t="shared" si="8"/>
        <v>8617509.8499999996</v>
      </c>
      <c r="I8" s="5">
        <f t="shared" si="8"/>
        <v>5200388.7299999995</v>
      </c>
      <c r="J8" s="5">
        <f t="shared" si="8"/>
        <v>5928150.2000000002</v>
      </c>
      <c r="K8" s="5">
        <f t="shared" si="8"/>
        <v>3596957.64</v>
      </c>
      <c r="L8" s="5">
        <f t="shared" si="8"/>
        <v>14928431.689999999</v>
      </c>
      <c r="M8" s="5">
        <f t="shared" si="8"/>
        <v>10786981.33</v>
      </c>
      <c r="N8" s="5">
        <f t="shared" si="8"/>
        <v>6647253.4800000014</v>
      </c>
      <c r="O8" s="5">
        <f t="shared" si="8"/>
        <v>5909432.4500000011</v>
      </c>
      <c r="P8" s="5">
        <f t="shared" si="8"/>
        <v>2326859.2800000007</v>
      </c>
      <c r="Q8" s="5">
        <f t="shared" si="8"/>
        <v>7431590.1900000013</v>
      </c>
      <c r="R8" s="5">
        <f t="shared" si="8"/>
        <v>6199109.0100000016</v>
      </c>
      <c r="S8" s="5">
        <f t="shared" si="8"/>
        <v>67566112.299999997</v>
      </c>
      <c r="T8" s="5">
        <f t="shared" si="8"/>
        <v>9298651.1299999896</v>
      </c>
      <c r="U8" s="5">
        <f t="shared" si="8"/>
        <v>6409323.4699999904</v>
      </c>
      <c r="V8" s="5">
        <f t="shared" si="8"/>
        <v>6327538.3299999908</v>
      </c>
      <c r="W8" s="5">
        <f t="shared" si="8"/>
        <v>4210289.3299999898</v>
      </c>
      <c r="X8" s="5">
        <f t="shared" si="8"/>
        <v>-250309.24000000968</v>
      </c>
      <c r="Y8" s="5">
        <f t="shared" si="8"/>
        <v>19817473.339999989</v>
      </c>
      <c r="Z8" s="5">
        <f t="shared" si="8"/>
        <v>13011246.68999999</v>
      </c>
      <c r="AA8" s="5">
        <f t="shared" si="8"/>
        <v>11709268.739999987</v>
      </c>
      <c r="AB8" s="5">
        <f t="shared" si="8"/>
        <v>6481735.4699999867</v>
      </c>
      <c r="AC8" s="5">
        <f t="shared" si="8"/>
        <v>5147225.9299999867</v>
      </c>
      <c r="AD8" s="5">
        <f t="shared" si="8"/>
        <v>4092052.3699999899</v>
      </c>
      <c r="AE8" s="5">
        <f t="shared" si="8"/>
        <v>4515313.0099999905</v>
      </c>
      <c r="AF8" s="5">
        <f t="shared" si="8"/>
        <v>12274888.049999991</v>
      </c>
      <c r="AG8" s="5">
        <f t="shared" si="8"/>
        <v>14655304.979999991</v>
      </c>
      <c r="AH8" s="5">
        <f t="shared" si="8"/>
        <v>8889315.3799999896</v>
      </c>
      <c r="AI8" s="5">
        <f t="shared" ref="AI8:BN8" si="9">AH33</f>
        <v>7303725.02999999</v>
      </c>
      <c r="AJ8" s="5">
        <f t="shared" si="9"/>
        <v>6496820.7099999897</v>
      </c>
      <c r="AK8" s="5">
        <f t="shared" si="9"/>
        <v>17265518.95999999</v>
      </c>
      <c r="AL8" s="5">
        <f t="shared" si="9"/>
        <v>11165335.52999999</v>
      </c>
      <c r="AM8" s="5">
        <f t="shared" si="9"/>
        <v>5919382.8599999901</v>
      </c>
      <c r="AN8" s="5">
        <f t="shared" si="9"/>
        <v>3382528.8499999903</v>
      </c>
      <c r="AO8" s="5">
        <f t="shared" si="9"/>
        <v>6544513.819999991</v>
      </c>
      <c r="AP8" s="5">
        <f t="shared" si="9"/>
        <v>7936514.0899999924</v>
      </c>
      <c r="AQ8" s="5">
        <f t="shared" si="9"/>
        <v>10971106.919999992</v>
      </c>
      <c r="AR8" s="5">
        <f t="shared" si="9"/>
        <v>5805874.8299999926</v>
      </c>
      <c r="AS8" s="5">
        <f t="shared" si="9"/>
        <v>2887202.5399999926</v>
      </c>
      <c r="AT8" s="5">
        <f t="shared" si="9"/>
        <v>15863171.139999993</v>
      </c>
      <c r="AU8" s="5">
        <f t="shared" si="9"/>
        <v>12049398.439999994</v>
      </c>
      <c r="AV8" s="5">
        <f t="shared" si="9"/>
        <v>5249289.1199999945</v>
      </c>
      <c r="AW8" s="5">
        <f t="shared" si="9"/>
        <v>10154826.779999994</v>
      </c>
      <c r="AX8" s="5">
        <f t="shared" si="9"/>
        <v>4018622.5199999916</v>
      </c>
      <c r="AY8" s="5">
        <f t="shared" si="9"/>
        <v>13898901.559999993</v>
      </c>
      <c r="AZ8" s="5">
        <f t="shared" si="9"/>
        <v>9349569.7399999928</v>
      </c>
      <c r="BA8" s="5">
        <f t="shared" si="9"/>
        <v>7786528.1099999929</v>
      </c>
      <c r="BB8" s="5">
        <f t="shared" si="9"/>
        <v>117100.32999999169</v>
      </c>
      <c r="BC8" s="5">
        <f t="shared" si="9"/>
        <v>15271091.719999991</v>
      </c>
      <c r="BD8" s="5">
        <f t="shared" si="9"/>
        <v>13078332.649999991</v>
      </c>
      <c r="BE8" s="5">
        <f t="shared" si="9"/>
        <v>8520308.609999992</v>
      </c>
      <c r="BF8" s="5">
        <f t="shared" si="9"/>
        <v>-524522.6700000111</v>
      </c>
      <c r="BG8" s="5">
        <f t="shared" si="9"/>
        <v>6496526.4199999887</v>
      </c>
      <c r="BH8" s="5">
        <f t="shared" si="9"/>
        <v>1731532.9899999849</v>
      </c>
      <c r="BI8" s="5">
        <f t="shared" si="9"/>
        <v>-2775487.4200000153</v>
      </c>
      <c r="BJ8" s="5">
        <f t="shared" si="9"/>
        <v>-4979054.9900000151</v>
      </c>
      <c r="BK8" s="5">
        <f t="shared" si="9"/>
        <v>3557145.1099999845</v>
      </c>
      <c r="BL8" s="5">
        <f t="shared" si="9"/>
        <v>3357411.4899999844</v>
      </c>
      <c r="BM8" s="5">
        <f t="shared" si="9"/>
        <v>12496804.109999985</v>
      </c>
      <c r="BN8" s="5">
        <f t="shared" si="9"/>
        <v>10905060.079999985</v>
      </c>
      <c r="BO8" s="5">
        <f t="shared" ref="BO8:CT8" si="10">BN33</f>
        <v>4615311.3899999876</v>
      </c>
      <c r="BP8" s="5">
        <f t="shared" si="10"/>
        <v>3950243.119999988</v>
      </c>
      <c r="BQ8" s="5">
        <f t="shared" si="10"/>
        <v>16674474.079999991</v>
      </c>
      <c r="BR8" s="5">
        <f t="shared" si="10"/>
        <v>12301043.999999991</v>
      </c>
      <c r="BS8" s="5">
        <f t="shared" si="10"/>
        <v>11147474.969999991</v>
      </c>
      <c r="BT8" s="5">
        <f t="shared" si="10"/>
        <v>4560764.3599999901</v>
      </c>
      <c r="BU8" s="5">
        <f t="shared" si="10"/>
        <v>2329071.8199999901</v>
      </c>
      <c r="BV8" s="5">
        <f t="shared" si="10"/>
        <v>5648983.8199999891</v>
      </c>
      <c r="BW8" s="5">
        <f t="shared" si="10"/>
        <v>2182585.50999999</v>
      </c>
      <c r="BX8" s="5">
        <f t="shared" si="10"/>
        <v>3482867.2399999904</v>
      </c>
      <c r="BY8" s="5">
        <f t="shared" si="10"/>
        <v>1949217.5699999908</v>
      </c>
      <c r="BZ8" s="5">
        <f t="shared" si="10"/>
        <v>6170181.1999999909</v>
      </c>
      <c r="CA8" s="5">
        <f t="shared" si="10"/>
        <v>4804964.0499999914</v>
      </c>
      <c r="CB8" s="5">
        <f t="shared" si="10"/>
        <v>12095631.909999993</v>
      </c>
      <c r="CC8" s="5">
        <f t="shared" si="10"/>
        <v>10226622.519999992</v>
      </c>
      <c r="CD8" s="5">
        <f t="shared" si="10"/>
        <v>8965672.0699999928</v>
      </c>
      <c r="CE8" s="5">
        <f t="shared" si="10"/>
        <v>3801586.179999996</v>
      </c>
      <c r="CF8" s="5">
        <f t="shared" si="10"/>
        <v>15523594.119999995</v>
      </c>
      <c r="CG8" s="5">
        <f t="shared" si="10"/>
        <v>10035895.149999995</v>
      </c>
      <c r="CH8" s="5">
        <f t="shared" si="10"/>
        <v>8867898.2099999953</v>
      </c>
      <c r="CI8" s="5">
        <f t="shared" si="10"/>
        <v>3856615.2799999951</v>
      </c>
      <c r="CJ8" s="5">
        <f t="shared" si="10"/>
        <v>2096996.6099999954</v>
      </c>
      <c r="CK8" s="5">
        <f t="shared" si="10"/>
        <v>4666018.379999999</v>
      </c>
      <c r="CL8" s="5">
        <f t="shared" si="10"/>
        <v>4666018.379999999</v>
      </c>
      <c r="CM8" s="5">
        <f t="shared" si="10"/>
        <v>4666018.379999999</v>
      </c>
      <c r="CN8" s="5">
        <f t="shared" si="10"/>
        <v>4666018.379999999</v>
      </c>
      <c r="CO8" s="5">
        <f t="shared" si="10"/>
        <v>4666018.379999999</v>
      </c>
      <c r="CP8" s="5">
        <f t="shared" si="10"/>
        <v>4666018.379999999</v>
      </c>
      <c r="CQ8" s="5">
        <f t="shared" si="10"/>
        <v>4666018.379999999</v>
      </c>
      <c r="CR8" s="5">
        <f t="shared" si="10"/>
        <v>4666018.379999999</v>
      </c>
      <c r="CS8" s="5">
        <f t="shared" si="10"/>
        <v>4666018.379999999</v>
      </c>
      <c r="CT8" s="5">
        <f t="shared" si="10"/>
        <v>4666018.379999999</v>
      </c>
      <c r="CU8" s="5">
        <f t="shared" ref="CU8:DT8" si="11">CT33</f>
        <v>4666018.379999999</v>
      </c>
      <c r="CV8" s="5">
        <f t="shared" si="11"/>
        <v>4666018.379999999</v>
      </c>
      <c r="CW8" s="5">
        <f t="shared" si="11"/>
        <v>4666018.379999999</v>
      </c>
      <c r="CX8" s="5">
        <f t="shared" si="11"/>
        <v>4666018.379999999</v>
      </c>
      <c r="CY8" s="5">
        <f t="shared" si="11"/>
        <v>4666018.379999999</v>
      </c>
      <c r="CZ8" s="5">
        <f t="shared" si="11"/>
        <v>4666018.379999999</v>
      </c>
      <c r="DA8" s="5">
        <f t="shared" si="11"/>
        <v>4666018.379999999</v>
      </c>
      <c r="DB8" s="5">
        <f t="shared" si="11"/>
        <v>4666018.379999999</v>
      </c>
      <c r="DC8" s="5">
        <f t="shared" si="11"/>
        <v>4666018.379999999</v>
      </c>
      <c r="DD8" s="5">
        <f t="shared" si="11"/>
        <v>4666018.379999999</v>
      </c>
      <c r="DE8" s="5">
        <f t="shared" si="11"/>
        <v>4666018.379999999</v>
      </c>
      <c r="DF8" s="5">
        <f t="shared" si="11"/>
        <v>4666018.379999999</v>
      </c>
      <c r="DG8" s="5">
        <f t="shared" si="11"/>
        <v>4666018.379999999</v>
      </c>
      <c r="DH8" s="5">
        <f t="shared" si="11"/>
        <v>4666018.379999999</v>
      </c>
      <c r="DI8" s="5">
        <f t="shared" si="11"/>
        <v>4666018.379999999</v>
      </c>
      <c r="DJ8" s="5">
        <f t="shared" si="11"/>
        <v>4666018.379999999</v>
      </c>
      <c r="DK8" s="5">
        <f t="shared" si="11"/>
        <v>4666018.379999999</v>
      </c>
      <c r="DL8" s="5">
        <f t="shared" si="11"/>
        <v>4666018.379999999</v>
      </c>
      <c r="DM8" s="5">
        <f t="shared" si="11"/>
        <v>4666018.379999999</v>
      </c>
      <c r="DN8" s="5">
        <f t="shared" si="11"/>
        <v>4666018.379999999</v>
      </c>
      <c r="DO8" s="5">
        <f t="shared" si="11"/>
        <v>4666018.379999999</v>
      </c>
      <c r="DP8" s="5">
        <f t="shared" si="11"/>
        <v>4666018.379999999</v>
      </c>
      <c r="DQ8" s="5">
        <f t="shared" si="11"/>
        <v>4666018.379999999</v>
      </c>
      <c r="DR8" s="5">
        <f t="shared" si="11"/>
        <v>4666018.379999999</v>
      </c>
      <c r="DS8" s="5">
        <f t="shared" si="11"/>
        <v>4666018.379999999</v>
      </c>
      <c r="DT8" s="5">
        <f t="shared" si="11"/>
        <v>4666018.379999999</v>
      </c>
    </row>
    <row r="9" spans="1:124" x14ac:dyDescent="0.25">
      <c r="B9" s="5"/>
      <c r="C9" s="5"/>
      <c r="D9" s="5"/>
      <c r="E9" s="5"/>
      <c r="F9" s="5"/>
      <c r="G9" s="5"/>
      <c r="H9" s="5"/>
      <c r="I9" s="5"/>
      <c r="J9" s="5"/>
      <c r="K9" s="5">
        <f>K11-K10</f>
        <v>-2889669.14</v>
      </c>
      <c r="L9" s="5">
        <f t="shared" ref="L9:BW9" si="12">L11-L10</f>
        <v>-1740395.21</v>
      </c>
      <c r="M9" s="5">
        <f t="shared" si="12"/>
        <v>-1900567.0199999989</v>
      </c>
      <c r="N9" s="5">
        <f t="shared" si="12"/>
        <v>-851177.49000000011</v>
      </c>
      <c r="O9" s="5">
        <f t="shared" si="12"/>
        <v>-5566796.3100000005</v>
      </c>
      <c r="P9" s="5">
        <f t="shared" si="12"/>
        <v>-1935240.77</v>
      </c>
      <c r="Q9" s="5">
        <f t="shared" si="12"/>
        <v>-1228285.1799999992</v>
      </c>
      <c r="R9" s="5">
        <f t="shared" si="12"/>
        <v>-1132996.71</v>
      </c>
      <c r="S9" s="5">
        <f t="shared" si="12"/>
        <v>-2864931.04</v>
      </c>
      <c r="T9" s="5">
        <f t="shared" si="12"/>
        <v>-2890407.6599999992</v>
      </c>
      <c r="U9" s="5">
        <f t="shared" si="12"/>
        <v>-665097.78</v>
      </c>
      <c r="V9" s="5">
        <f t="shared" si="12"/>
        <v>-2120606.8700000006</v>
      </c>
      <c r="W9" s="5">
        <f t="shared" si="12"/>
        <v>-2137257.7799999993</v>
      </c>
      <c r="X9" s="5">
        <f t="shared" si="12"/>
        <v>-904868.42</v>
      </c>
      <c r="Y9" s="5">
        <f t="shared" si="12"/>
        <v>-1798538.4099999995</v>
      </c>
      <c r="Z9" s="5">
        <f t="shared" si="12"/>
        <v>-1303793.94</v>
      </c>
      <c r="AA9" s="5">
        <f t="shared" si="12"/>
        <v>-2838835.5300000003</v>
      </c>
      <c r="AB9" s="5">
        <f t="shared" si="12"/>
        <v>-1326076.9799999997</v>
      </c>
      <c r="AC9" s="5">
        <f t="shared" si="12"/>
        <v>-3648235.5899999971</v>
      </c>
      <c r="AD9" s="5">
        <f t="shared" si="12"/>
        <v>-1473013.3599999996</v>
      </c>
      <c r="AE9" s="5">
        <f t="shared" si="12"/>
        <v>-4746349.0299999984</v>
      </c>
      <c r="AF9" s="5">
        <f t="shared" si="12"/>
        <v>-2821075.4699999997</v>
      </c>
      <c r="AG9" s="5">
        <f t="shared" si="12"/>
        <v>-3173063.2700000014</v>
      </c>
      <c r="AH9" s="5">
        <f t="shared" si="12"/>
        <v>-1616040.3499999996</v>
      </c>
      <c r="AI9" s="5">
        <f t="shared" si="12"/>
        <v>-806904.32000000041</v>
      </c>
      <c r="AJ9" s="5">
        <f t="shared" si="12"/>
        <v>-1671449.5400000003</v>
      </c>
      <c r="AK9" s="5">
        <f t="shared" si="12"/>
        <v>-5417655.2999999998</v>
      </c>
      <c r="AL9" s="5">
        <f t="shared" si="12"/>
        <v>-2609529.7200000002</v>
      </c>
      <c r="AM9" s="5">
        <f t="shared" si="12"/>
        <v>-2547097</v>
      </c>
      <c r="AN9" s="5">
        <f t="shared" si="12"/>
        <v>-3288906</v>
      </c>
      <c r="AO9" s="5">
        <f t="shared" si="12"/>
        <v>-6508641.629999998</v>
      </c>
      <c r="AP9" s="5">
        <f t="shared" si="12"/>
        <v>-2727080.4000000008</v>
      </c>
      <c r="AQ9" s="5">
        <f t="shared" si="12"/>
        <v>-2198744.15</v>
      </c>
      <c r="AR9" s="5">
        <f t="shared" si="12"/>
        <v>-2937347.29</v>
      </c>
      <c r="AS9" s="5">
        <f t="shared" si="12"/>
        <v>-466146.55999999994</v>
      </c>
      <c r="AT9" s="5">
        <f t="shared" si="12"/>
        <v>-3785587.96</v>
      </c>
      <c r="AU9" s="5">
        <f t="shared" si="12"/>
        <v>-1952364.0399999993</v>
      </c>
      <c r="AV9" s="5">
        <f t="shared" si="12"/>
        <v>-1334462.3399999996</v>
      </c>
      <c r="AW9" s="5">
        <f t="shared" si="12"/>
        <v>-3324668.640000002</v>
      </c>
      <c r="AX9" s="5">
        <f t="shared" si="12"/>
        <v>-5102958.3699999982</v>
      </c>
      <c r="AY9" s="5">
        <f t="shared" si="12"/>
        <v>-1709638.36</v>
      </c>
      <c r="AZ9" s="5">
        <f t="shared" si="12"/>
        <v>-1563041.6299999997</v>
      </c>
      <c r="BA9" s="5">
        <f t="shared" si="12"/>
        <v>-4836567.5500000007</v>
      </c>
      <c r="BB9" s="5">
        <f t="shared" si="12"/>
        <v>-2351775.4000000013</v>
      </c>
      <c r="BC9" s="5">
        <f t="shared" si="12"/>
        <v>-2192759.0700000003</v>
      </c>
      <c r="BD9" s="5">
        <f t="shared" si="12"/>
        <v>-1670522.2099999997</v>
      </c>
      <c r="BE9" s="5">
        <f t="shared" si="12"/>
        <v>-9044831.2800000031</v>
      </c>
      <c r="BF9" s="5">
        <f t="shared" si="12"/>
        <v>-156576.06999999998</v>
      </c>
      <c r="BG9" s="5">
        <f t="shared" si="12"/>
        <v>-4829955.9300000034</v>
      </c>
      <c r="BH9" s="5">
        <f t="shared" si="12"/>
        <v>-1511187.5599999996</v>
      </c>
      <c r="BI9" s="5">
        <f t="shared" si="12"/>
        <v>-2211971.0499999998</v>
      </c>
      <c r="BJ9" s="5">
        <f t="shared" si="12"/>
        <v>-2166213.3700000006</v>
      </c>
      <c r="BK9" s="5">
        <f t="shared" si="12"/>
        <v>-125646.44</v>
      </c>
      <c r="BL9" s="5">
        <f t="shared" si="12"/>
        <v>-4228968.82</v>
      </c>
      <c r="BM9" s="5">
        <f t="shared" si="12"/>
        <v>-1596681.5200000003</v>
      </c>
      <c r="BN9" s="5">
        <f t="shared" si="12"/>
        <v>-3212419.6099999985</v>
      </c>
      <c r="BO9" s="5">
        <f t="shared" si="12"/>
        <v>-1596355.7999999998</v>
      </c>
      <c r="BP9" s="5">
        <f t="shared" si="12"/>
        <v>-2292123.919999999</v>
      </c>
      <c r="BQ9" s="5">
        <f t="shared" si="12"/>
        <v>-1465090.8399999999</v>
      </c>
      <c r="BR9" s="5">
        <f t="shared" si="12"/>
        <v>-1153569.0299999996</v>
      </c>
      <c r="BS9" s="5">
        <f t="shared" si="12"/>
        <v>-3479771.9500000011</v>
      </c>
      <c r="BT9" s="5">
        <f t="shared" si="12"/>
        <v>-2258254.7200000002</v>
      </c>
      <c r="BU9" s="5">
        <f t="shared" si="12"/>
        <v>-3296984.98</v>
      </c>
      <c r="BV9" s="5">
        <f t="shared" si="12"/>
        <v>-3481286.919999999</v>
      </c>
      <c r="BW9" s="5">
        <f t="shared" si="12"/>
        <v>-2976248.05</v>
      </c>
      <c r="BX9" s="5">
        <f t="shared" ref="BX9:CJ9" si="13">BX11-BX10</f>
        <v>-1669094.0799999996</v>
      </c>
      <c r="BY9" s="5">
        <f t="shared" si="13"/>
        <v>-2124064.9</v>
      </c>
      <c r="BZ9" s="5">
        <f t="shared" si="13"/>
        <v>-1373056.4199999992</v>
      </c>
      <c r="CA9" s="5">
        <f t="shared" si="13"/>
        <v>-4130797.7300000004</v>
      </c>
      <c r="CB9" s="5">
        <f t="shared" si="13"/>
        <v>-1902455.4299999992</v>
      </c>
      <c r="CC9" s="5">
        <f t="shared" si="13"/>
        <v>-1624850.4499999988</v>
      </c>
      <c r="CD9" s="5">
        <f t="shared" si="13"/>
        <v>-1961297.8799999976</v>
      </c>
      <c r="CE9" s="5">
        <f t="shared" si="13"/>
        <v>-3284060.51</v>
      </c>
      <c r="CF9" s="5">
        <f t="shared" si="13"/>
        <v>-2000618.340000001</v>
      </c>
      <c r="CG9" s="5">
        <f t="shared" si="13"/>
        <v>-1239803.0800000003</v>
      </c>
      <c r="CH9" s="5">
        <f t="shared" si="13"/>
        <v>-1597777.24</v>
      </c>
      <c r="CI9" s="5">
        <f t="shared" si="13"/>
        <v>-1774796.9499999997</v>
      </c>
      <c r="CJ9" s="5">
        <f t="shared" si="13"/>
        <v>-9013345.1499999966</v>
      </c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x14ac:dyDescent="0.25">
      <c r="A10" s="10" t="s">
        <v>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x14ac:dyDescent="0.25">
      <c r="A11" s="12" t="s">
        <v>17</v>
      </c>
      <c r="B11" s="5">
        <v>-2589048.9199999995</v>
      </c>
      <c r="C11" s="5">
        <v>-1715224.6900000002</v>
      </c>
      <c r="D11" s="5">
        <v>-46094.2</v>
      </c>
      <c r="E11" s="5">
        <v>-2423466.1999999997</v>
      </c>
      <c r="F11" s="5">
        <v>-1194251.6099999999</v>
      </c>
      <c r="G11" s="5">
        <v>-2281840.3600000008</v>
      </c>
      <c r="H11" s="5">
        <v>-1178681.3699999994</v>
      </c>
      <c r="I11" s="5">
        <v>-2020764.909999999</v>
      </c>
      <c r="J11" s="5">
        <v>-106622.14999999998</v>
      </c>
      <c r="K11" s="5">
        <v>-2889669.14</v>
      </c>
      <c r="L11" s="5">
        <v>-1740395.21</v>
      </c>
      <c r="M11" s="14">
        <v>-1900567.0199999989</v>
      </c>
      <c r="N11" s="5">
        <v>-851177.49000000011</v>
      </c>
      <c r="O11" s="5">
        <v>-5566796.3100000005</v>
      </c>
      <c r="P11" s="5">
        <v>-1935240.77</v>
      </c>
      <c r="Q11" s="5">
        <v>-1228285.1799999992</v>
      </c>
      <c r="R11" s="5">
        <v>-1132996.71</v>
      </c>
      <c r="S11" s="5">
        <v>-2864931.04</v>
      </c>
      <c r="T11" s="5">
        <v>-2890407.6599999992</v>
      </c>
      <c r="U11" s="5">
        <v>-665097.78</v>
      </c>
      <c r="V11" s="5">
        <v>-2120606.8700000006</v>
      </c>
      <c r="W11" s="5">
        <v>-2137257.7799999993</v>
      </c>
      <c r="X11" s="5">
        <v>-904868.42</v>
      </c>
      <c r="Y11" s="5">
        <v>-1798538.4099999995</v>
      </c>
      <c r="Z11" s="5">
        <v>-1303793.94</v>
      </c>
      <c r="AA11" s="5">
        <v>-2838835.5300000003</v>
      </c>
      <c r="AB11" s="5">
        <v>-1326076.9799999997</v>
      </c>
      <c r="AC11" s="5">
        <v>-3648235.5899999971</v>
      </c>
      <c r="AD11" s="5">
        <v>-1473013.3599999996</v>
      </c>
      <c r="AE11" s="14">
        <v>-4746349.0299999984</v>
      </c>
      <c r="AF11" s="5">
        <v>-2821075.4699999997</v>
      </c>
      <c r="AG11" s="5">
        <v>-3173063.2700000014</v>
      </c>
      <c r="AH11" s="5">
        <v>-1616040.3499999996</v>
      </c>
      <c r="AI11" s="5">
        <v>-806904.32000000041</v>
      </c>
      <c r="AJ11" s="5">
        <v>-1671449.5400000003</v>
      </c>
      <c r="AK11" s="5">
        <v>-5417655.2999999998</v>
      </c>
      <c r="AL11" s="5">
        <v>-2609529.7200000002</v>
      </c>
      <c r="AM11" s="5">
        <v>-2547097</v>
      </c>
      <c r="AN11" s="5">
        <v>-3288906</v>
      </c>
      <c r="AO11" s="5">
        <v>-6508641.629999998</v>
      </c>
      <c r="AP11" s="5">
        <v>-2727080.4000000008</v>
      </c>
      <c r="AQ11" s="5">
        <v>-2198744.15</v>
      </c>
      <c r="AR11" s="5">
        <v>-2937347.29</v>
      </c>
      <c r="AS11" s="5">
        <v>-466146.55999999994</v>
      </c>
      <c r="AT11" s="5">
        <v>-3785587.96</v>
      </c>
      <c r="AU11" s="5">
        <v>-1952364.0399999993</v>
      </c>
      <c r="AV11" s="5">
        <v>-1334462.3399999996</v>
      </c>
      <c r="AW11" s="5">
        <v>-3324668.640000002</v>
      </c>
      <c r="AX11" s="5">
        <v>-5102958.3699999982</v>
      </c>
      <c r="AY11" s="5">
        <v>-1709638.36</v>
      </c>
      <c r="AZ11" s="5">
        <v>-1563041.6299999997</v>
      </c>
      <c r="BA11" s="5">
        <v>-4836567.5500000007</v>
      </c>
      <c r="BB11" s="5">
        <v>-2351775.4000000013</v>
      </c>
      <c r="BC11" s="5">
        <v>-2192759.0700000003</v>
      </c>
      <c r="BD11" s="5">
        <v>-1670522.2099999997</v>
      </c>
      <c r="BE11" s="5">
        <v>-9044831.2800000031</v>
      </c>
      <c r="BF11" s="5">
        <v>-156576.06999999998</v>
      </c>
      <c r="BG11" s="5">
        <v>-4829955.9300000034</v>
      </c>
      <c r="BH11" s="5">
        <v>-1511187.5599999996</v>
      </c>
      <c r="BI11" s="5">
        <v>-2211971.0499999998</v>
      </c>
      <c r="BJ11" s="5">
        <v>-2166213.3700000006</v>
      </c>
      <c r="BK11" s="5">
        <f>-63851.62-61794.82</f>
        <v>-125646.44</v>
      </c>
      <c r="BL11" s="5">
        <v>-4228968.82</v>
      </c>
      <c r="BM11" s="5">
        <v>-1596681.5200000003</v>
      </c>
      <c r="BN11" s="5">
        <v>-3212419.6099999985</v>
      </c>
      <c r="BO11" s="5">
        <v>-1596355.7999999998</v>
      </c>
      <c r="BP11" s="5">
        <v>-2292123.919999999</v>
      </c>
      <c r="BQ11" s="5">
        <v>-1465090.8399999999</v>
      </c>
      <c r="BR11" s="5">
        <v>-1153569.0299999996</v>
      </c>
      <c r="BS11" s="5">
        <v>-3479771.9500000011</v>
      </c>
      <c r="BT11" s="5">
        <v>-2258254.7200000002</v>
      </c>
      <c r="BU11" s="5">
        <f>-3561393.93+264408.95</f>
        <v>-3296984.98</v>
      </c>
      <c r="BV11" s="5">
        <v>-3481286.919999999</v>
      </c>
      <c r="BW11" s="5">
        <v>-2976248.05</v>
      </c>
      <c r="BX11" s="5">
        <v>-1669094.0799999996</v>
      </c>
      <c r="BY11" s="5">
        <f>-1859655.95-264408.95</f>
        <v>-2124064.9</v>
      </c>
      <c r="BZ11" s="5">
        <v>-1373056.4199999992</v>
      </c>
      <c r="CA11" s="5">
        <v>-4130797.7300000004</v>
      </c>
      <c r="CB11" s="5">
        <v>-1902455.4299999992</v>
      </c>
      <c r="CC11" s="5">
        <v>-1624850.4499999988</v>
      </c>
      <c r="CD11" s="5">
        <v>-1961297.8799999976</v>
      </c>
      <c r="CE11" s="5">
        <v>-3284060.51</v>
      </c>
      <c r="CF11" s="5">
        <v>-2000618.340000001</v>
      </c>
      <c r="CG11" s="5">
        <v>-1239803.0800000003</v>
      </c>
      <c r="CH11" s="5">
        <v>-1597777.24</v>
      </c>
      <c r="CI11" s="5">
        <v>-1774796.9499999997</v>
      </c>
      <c r="CJ11" s="5">
        <v>-9013345.1499999966</v>
      </c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</row>
    <row r="12" spans="1:124" x14ac:dyDescent="0.25">
      <c r="A12" s="12" t="s">
        <v>16</v>
      </c>
      <c r="B12" s="5"/>
      <c r="C12" s="5"/>
      <c r="D12" s="5"/>
      <c r="E12" s="5">
        <v>-2132115</v>
      </c>
      <c r="F12" s="5"/>
      <c r="G12" s="5"/>
      <c r="H12" s="5">
        <v>-2222410.14</v>
      </c>
      <c r="J12" s="5">
        <v>-2226425.94</v>
      </c>
      <c r="K12" s="5"/>
      <c r="L12" s="5">
        <v>-2412517.15</v>
      </c>
      <c r="M12" s="5">
        <v>-2239160.83</v>
      </c>
      <c r="N12" s="5"/>
      <c r="O12" s="5"/>
      <c r="P12" s="5">
        <v>-2960028.32</v>
      </c>
      <c r="R12" s="5"/>
      <c r="S12" s="5">
        <v>-2920427.72</v>
      </c>
      <c r="T12" s="5"/>
      <c r="U12" s="5">
        <v>-2538013.08</v>
      </c>
      <c r="V12" s="5"/>
      <c r="W12" s="5">
        <v>-2323917.4500000002</v>
      </c>
      <c r="X12" s="5"/>
      <c r="Y12">
        <v>-2493577.63</v>
      </c>
      <c r="Z12" s="5"/>
      <c r="AA12" s="14">
        <v>-2388697.7400000002</v>
      </c>
      <c r="AB12" s="5"/>
      <c r="AC12" s="5">
        <v>-2406937.9700000002</v>
      </c>
      <c r="AE12" s="14">
        <v>-2494075.9300000002</v>
      </c>
      <c r="AF12" s="5"/>
      <c r="AG12" s="5">
        <v>-2592926.33</v>
      </c>
      <c r="AH12" s="5"/>
      <c r="AI12" s="5"/>
      <c r="AJ12" s="5">
        <v>-2564279.21</v>
      </c>
      <c r="AK12" s="5"/>
      <c r="AL12" s="5">
        <v>-2636198.9500000002</v>
      </c>
      <c r="AM12" s="5"/>
      <c r="AN12" s="5">
        <v>-2683506.9</v>
      </c>
      <c r="AQ12" s="5">
        <v>-2966487.9399999995</v>
      </c>
      <c r="AS12" s="5">
        <v>-2717338.42</v>
      </c>
      <c r="AT12" s="5"/>
      <c r="AU12" s="28">
        <v>-2943745.28</v>
      </c>
      <c r="AV12" s="5"/>
      <c r="AW12" s="5">
        <v>-2812358.52</v>
      </c>
      <c r="AX12" s="5"/>
      <c r="AY12" s="5">
        <v>-2839693.46</v>
      </c>
      <c r="AZ12" s="5"/>
      <c r="BA12" s="5">
        <v>-2832860.23</v>
      </c>
      <c r="BB12" s="5"/>
      <c r="BC12" s="5"/>
      <c r="BD12" s="14">
        <v>-2887501.83</v>
      </c>
      <c r="BE12" s="14"/>
      <c r="BF12" s="14">
        <v>-2827811.84</v>
      </c>
      <c r="BG12" s="5"/>
      <c r="BH12" s="15">
        <v>-2995832.85</v>
      </c>
      <c r="BI12" s="5"/>
      <c r="BJ12" s="15">
        <v>-2801801.11</v>
      </c>
      <c r="BK12" s="5"/>
      <c r="BL12">
        <v>-3071560.44</v>
      </c>
      <c r="BM12" s="5"/>
      <c r="BN12" s="5">
        <v>-3099614.15</v>
      </c>
      <c r="BO12" s="5">
        <v>-63919.91</v>
      </c>
      <c r="BQ12" s="5">
        <v>-2913289</v>
      </c>
      <c r="BR12" s="5"/>
      <c r="BS12" s="14">
        <v>-3114965.06</v>
      </c>
      <c r="BT12" s="5"/>
      <c r="BU12" s="5">
        <v>-3385272.91</v>
      </c>
      <c r="BV12" s="5"/>
      <c r="BW12" s="5">
        <v>-3242258.12</v>
      </c>
      <c r="BX12" s="5"/>
      <c r="BY12" s="5">
        <v>-3654971.47</v>
      </c>
      <c r="BZ12" s="5"/>
      <c r="CA12" s="5">
        <v>-3602422.71</v>
      </c>
      <c r="CB12" s="5"/>
      <c r="CC12" s="5"/>
      <c r="CD12" s="5">
        <v>-3219646.01</v>
      </c>
      <c r="CE12" s="5"/>
      <c r="CF12" s="5">
        <v>-3487080.63</v>
      </c>
      <c r="CH12" s="14">
        <v>-3417633.08</v>
      </c>
      <c r="CI12" s="5"/>
      <c r="CJ12" s="15">
        <v>-3417633.08</v>
      </c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</row>
    <row r="13" spans="1:124" x14ac:dyDescent="0.25">
      <c r="A13" s="12" t="s">
        <v>15</v>
      </c>
      <c r="B13" s="5"/>
      <c r="C13" s="5"/>
      <c r="D13" s="5"/>
      <c r="E13" s="5"/>
      <c r="F13" s="5">
        <v>-6695.28</v>
      </c>
      <c r="G13" s="5"/>
      <c r="H13" s="5">
        <v>-26187.22</v>
      </c>
      <c r="I13" s="5"/>
      <c r="K13" s="5">
        <v>-29654.809999999998</v>
      </c>
      <c r="L13" s="5"/>
      <c r="M13" s="5"/>
      <c r="N13" s="5"/>
      <c r="O13" s="5">
        <f>-56235.75-476</f>
        <v>-56711.75</v>
      </c>
      <c r="P13" s="5"/>
      <c r="Q13" s="5">
        <v>-4196</v>
      </c>
      <c r="R13" s="5"/>
      <c r="S13" s="5">
        <f>-12691.21-13257.46</f>
        <v>-25948.67</v>
      </c>
      <c r="T13" s="5"/>
      <c r="U13" s="5"/>
      <c r="V13" s="5"/>
      <c r="W13" s="5"/>
      <c r="X13" s="5">
        <f>-2834.77-32580.77</f>
        <v>-35415.54</v>
      </c>
      <c r="Y13" s="5"/>
      <c r="Z13" s="5"/>
      <c r="AA13" s="5"/>
      <c r="AB13" s="5">
        <f>-13610.99-10325</f>
        <v>-23935.989999999998</v>
      </c>
      <c r="AC13" s="5"/>
      <c r="AD13" s="5"/>
      <c r="AE13" s="5"/>
      <c r="AF13" s="5">
        <f>-13802-6502.5</f>
        <v>-20304.5</v>
      </c>
      <c r="AG13" s="5"/>
      <c r="AI13" s="5"/>
      <c r="AK13" s="5">
        <f>-7332.85-5937.79</f>
        <v>-13270.64</v>
      </c>
      <c r="AL13" s="5">
        <v>-224</v>
      </c>
      <c r="AM13" s="5"/>
      <c r="AN13" s="5"/>
      <c r="AO13" s="5">
        <f>-13542.03-5287.08</f>
        <v>-18829.11</v>
      </c>
      <c r="AP13" s="5"/>
      <c r="AQ13" s="5"/>
      <c r="AR13" s="5"/>
      <c r="AS13" s="5">
        <v>-7763.86</v>
      </c>
      <c r="AT13" s="5">
        <f>-55354.67-11432.63</f>
        <v>-66787.3</v>
      </c>
      <c r="AU13" s="5"/>
      <c r="AV13" s="39"/>
      <c r="AW13" s="5"/>
      <c r="AX13" s="5">
        <f>-12354-13352.98</f>
        <v>-25706.98</v>
      </c>
      <c r="AY13" s="5"/>
      <c r="AZ13" s="5"/>
      <c r="BA13" s="5"/>
      <c r="BB13" s="5">
        <f>-14427.06-14872.47</f>
        <v>-29299.53</v>
      </c>
      <c r="BC13" s="5"/>
      <c r="BD13" s="5"/>
      <c r="BE13" s="5"/>
      <c r="BF13" s="5"/>
      <c r="BG13" s="5">
        <f>-9016-17921.65</f>
        <v>-26937.65</v>
      </c>
      <c r="BH13" s="5"/>
      <c r="BI13" s="5"/>
      <c r="BJ13" s="5">
        <v>-16.440000000000001</v>
      </c>
      <c r="BK13" s="5">
        <v>-101364</v>
      </c>
      <c r="BL13" s="5">
        <v>0</v>
      </c>
      <c r="BM13" s="5">
        <v>0</v>
      </c>
      <c r="BN13" s="5">
        <v>0</v>
      </c>
      <c r="BO13" s="5">
        <v>-11858.7</v>
      </c>
      <c r="BP13" s="5">
        <v>0</v>
      </c>
      <c r="BQ13" s="5">
        <v>0</v>
      </c>
      <c r="BR13" s="5">
        <v>0</v>
      </c>
      <c r="BS13" s="5">
        <v>0</v>
      </c>
      <c r="BT13" s="5">
        <v>-11903.02</v>
      </c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spans="1:124" x14ac:dyDescent="0.25">
      <c r="A14" s="12" t="s">
        <v>41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</row>
    <row r="15" spans="1:124" x14ac:dyDescent="0.25">
      <c r="A15" s="12" t="s">
        <v>40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1:124" x14ac:dyDescent="0.25">
      <c r="A16" s="12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-62500000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>
        <v>10000000</v>
      </c>
      <c r="BV16" s="5"/>
      <c r="BW16" s="5">
        <v>10000000</v>
      </c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</row>
    <row r="17" spans="1:124" x14ac:dyDescent="0.25">
      <c r="A17" s="12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-62500000</v>
      </c>
      <c r="S17" s="5"/>
      <c r="T17" s="5"/>
      <c r="U17" s="5"/>
      <c r="V17" s="5"/>
      <c r="W17" s="5"/>
      <c r="X17" s="5"/>
      <c r="Y17" s="5"/>
      <c r="Z17" s="5">
        <v>-30000000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1:124" x14ac:dyDescent="0.25">
      <c r="A18" s="12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1:124" ht="6" customHeight="1" x14ac:dyDescent="0.25">
      <c r="A19" s="1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24" x14ac:dyDescent="0.25">
      <c r="A20" s="10" t="s">
        <v>14</v>
      </c>
      <c r="B20" s="11">
        <f t="shared" ref="B20:AG20" si="14">SUM(B11:B19)</f>
        <v>-2589048.9199999995</v>
      </c>
      <c r="C20" s="11">
        <f t="shared" si="14"/>
        <v>-1715224.6900000002</v>
      </c>
      <c r="D20" s="11">
        <f t="shared" si="14"/>
        <v>-46094.2</v>
      </c>
      <c r="E20" s="11">
        <f t="shared" si="14"/>
        <v>-4555581.1999999993</v>
      </c>
      <c r="F20" s="11">
        <f t="shared" si="14"/>
        <v>-1200946.8899999999</v>
      </c>
      <c r="G20" s="11">
        <f t="shared" si="14"/>
        <v>-2281840.3600000008</v>
      </c>
      <c r="H20" s="11">
        <f t="shared" si="14"/>
        <v>-3427278.73</v>
      </c>
      <c r="I20" s="11">
        <f t="shared" si="14"/>
        <v>-2020764.909999999</v>
      </c>
      <c r="J20" s="11">
        <f t="shared" si="14"/>
        <v>-2333048.09</v>
      </c>
      <c r="K20" s="11">
        <f t="shared" si="14"/>
        <v>-2919323.95</v>
      </c>
      <c r="L20" s="11">
        <f t="shared" si="14"/>
        <v>-4152912.36</v>
      </c>
      <c r="M20" s="11">
        <f t="shared" si="14"/>
        <v>-4139727.8499999987</v>
      </c>
      <c r="N20" s="11">
        <f t="shared" si="14"/>
        <v>-851177.49000000011</v>
      </c>
      <c r="O20" s="11">
        <f t="shared" si="14"/>
        <v>-5623508.0600000005</v>
      </c>
      <c r="P20" s="11">
        <f t="shared" si="14"/>
        <v>-4895269.09</v>
      </c>
      <c r="Q20" s="11">
        <f t="shared" si="14"/>
        <v>-1232481.1799999992</v>
      </c>
      <c r="R20" s="11">
        <f t="shared" si="14"/>
        <v>-63632996.710000001</v>
      </c>
      <c r="S20" s="11">
        <f t="shared" si="14"/>
        <v>-68311307.430000007</v>
      </c>
      <c r="T20" s="11">
        <f t="shared" si="14"/>
        <v>-2890407.6599999992</v>
      </c>
      <c r="U20" s="11">
        <f t="shared" si="14"/>
        <v>-3203110.8600000003</v>
      </c>
      <c r="V20" s="11">
        <f t="shared" si="14"/>
        <v>-2120606.8700000006</v>
      </c>
      <c r="W20" s="11">
        <f t="shared" si="14"/>
        <v>-4461175.2299999995</v>
      </c>
      <c r="X20" s="11">
        <f t="shared" si="14"/>
        <v>-940283.96000000008</v>
      </c>
      <c r="Y20" s="11">
        <f t="shared" si="14"/>
        <v>-4292116.0399999991</v>
      </c>
      <c r="Z20" s="11">
        <f t="shared" si="14"/>
        <v>-31303793.940000001</v>
      </c>
      <c r="AA20" s="11">
        <f t="shared" si="14"/>
        <v>-5227533.2700000005</v>
      </c>
      <c r="AB20" s="11">
        <f t="shared" si="14"/>
        <v>-1350012.9699999997</v>
      </c>
      <c r="AC20" s="11">
        <f t="shared" si="14"/>
        <v>-6055173.5599999968</v>
      </c>
      <c r="AD20" s="11">
        <f t="shared" si="14"/>
        <v>-1473013.3599999996</v>
      </c>
      <c r="AE20" s="11">
        <f t="shared" si="14"/>
        <v>-7240424.959999999</v>
      </c>
      <c r="AF20" s="11">
        <f t="shared" si="14"/>
        <v>-2841379.9699999997</v>
      </c>
      <c r="AG20" s="11">
        <f t="shared" si="14"/>
        <v>-5765989.6000000015</v>
      </c>
      <c r="AH20" s="11">
        <f t="shared" ref="AH20:BM20" si="15">SUM(AH11:AH19)</f>
        <v>-1616040.3499999996</v>
      </c>
      <c r="AI20" s="11">
        <f t="shared" si="15"/>
        <v>-806904.32000000041</v>
      </c>
      <c r="AJ20" s="11">
        <f t="shared" si="15"/>
        <v>-4235728.75</v>
      </c>
      <c r="AK20" s="11">
        <f t="shared" si="15"/>
        <v>-5430925.9399999995</v>
      </c>
      <c r="AL20" s="11">
        <f t="shared" si="15"/>
        <v>-5245952.67</v>
      </c>
      <c r="AM20" s="11">
        <f t="shared" si="15"/>
        <v>-2547097</v>
      </c>
      <c r="AN20" s="11">
        <f t="shared" si="15"/>
        <v>-5972412.9000000004</v>
      </c>
      <c r="AO20" s="11">
        <f t="shared" si="15"/>
        <v>-6527470.7399999984</v>
      </c>
      <c r="AP20" s="11">
        <f t="shared" si="15"/>
        <v>-2727080.4000000008</v>
      </c>
      <c r="AQ20" s="11">
        <f t="shared" si="15"/>
        <v>-5165232.09</v>
      </c>
      <c r="AR20" s="11">
        <f t="shared" si="15"/>
        <v>-2937347.29</v>
      </c>
      <c r="AS20" s="11">
        <f t="shared" si="15"/>
        <v>-3191248.84</v>
      </c>
      <c r="AT20" s="11">
        <f t="shared" si="15"/>
        <v>-3852375.26</v>
      </c>
      <c r="AU20" s="11">
        <f t="shared" si="15"/>
        <v>-4896109.3199999994</v>
      </c>
      <c r="AV20" s="11">
        <f t="shared" si="15"/>
        <v>-1334462.3399999996</v>
      </c>
      <c r="AW20" s="11">
        <f t="shared" si="15"/>
        <v>-6137027.160000002</v>
      </c>
      <c r="AX20" s="11">
        <f t="shared" si="15"/>
        <v>-5128665.3499999987</v>
      </c>
      <c r="AY20" s="11">
        <f t="shared" si="15"/>
        <v>-4549331.82</v>
      </c>
      <c r="AZ20" s="11">
        <f t="shared" si="15"/>
        <v>-1563041.6299999997</v>
      </c>
      <c r="BA20" s="11">
        <f t="shared" si="15"/>
        <v>-7669427.7800000012</v>
      </c>
      <c r="BB20" s="11">
        <f t="shared" si="15"/>
        <v>-2381074.9300000011</v>
      </c>
      <c r="BC20" s="11">
        <f t="shared" si="15"/>
        <v>-2192759.0700000003</v>
      </c>
      <c r="BD20" s="11">
        <f t="shared" si="15"/>
        <v>-4558024.04</v>
      </c>
      <c r="BE20" s="11">
        <f t="shared" si="15"/>
        <v>-9044831.2800000031</v>
      </c>
      <c r="BF20" s="11">
        <f t="shared" si="15"/>
        <v>-2984387.9099999997</v>
      </c>
      <c r="BG20" s="11">
        <f t="shared" si="15"/>
        <v>-4856893.5800000038</v>
      </c>
      <c r="BH20" s="11">
        <f t="shared" si="15"/>
        <v>-4507020.41</v>
      </c>
      <c r="BI20" s="11">
        <f t="shared" si="15"/>
        <v>-2211971.0499999998</v>
      </c>
      <c r="BJ20" s="11">
        <f t="shared" si="15"/>
        <v>-4968030.9200000009</v>
      </c>
      <c r="BK20" s="11">
        <f t="shared" si="15"/>
        <v>-227010.44</v>
      </c>
      <c r="BL20" s="11">
        <f t="shared" si="15"/>
        <v>-7300529.2599999998</v>
      </c>
      <c r="BM20" s="11">
        <f t="shared" si="15"/>
        <v>-1596681.5200000003</v>
      </c>
      <c r="BN20" s="11">
        <f t="shared" ref="BN20:CS20" si="16">SUM(BN11:BN19)</f>
        <v>-6312033.7599999979</v>
      </c>
      <c r="BO20" s="11">
        <f t="shared" si="16"/>
        <v>-1672134.4099999997</v>
      </c>
      <c r="BP20" s="11">
        <f t="shared" si="16"/>
        <v>-2292123.919999999</v>
      </c>
      <c r="BQ20" s="11">
        <f t="shared" si="16"/>
        <v>-4378379.84</v>
      </c>
      <c r="BR20" s="11">
        <f t="shared" si="16"/>
        <v>-1153569.0299999996</v>
      </c>
      <c r="BS20" s="11">
        <f t="shared" si="16"/>
        <v>-6594737.0100000016</v>
      </c>
      <c r="BT20" s="11">
        <f t="shared" si="16"/>
        <v>-2270157.7400000002</v>
      </c>
      <c r="BU20" s="11">
        <f t="shared" si="16"/>
        <v>3317742.1099999994</v>
      </c>
      <c r="BV20" s="11">
        <f t="shared" si="16"/>
        <v>-3481286.919999999</v>
      </c>
      <c r="BW20" s="11">
        <f t="shared" si="16"/>
        <v>3781493.83</v>
      </c>
      <c r="BX20" s="11">
        <f t="shared" si="16"/>
        <v>-1669094.0799999996</v>
      </c>
      <c r="BY20" s="11">
        <f t="shared" si="16"/>
        <v>-5779036.3700000001</v>
      </c>
      <c r="BZ20" s="11">
        <f t="shared" si="16"/>
        <v>-1373056.4199999992</v>
      </c>
      <c r="CA20" s="11">
        <f t="shared" si="16"/>
        <v>-7733220.4400000004</v>
      </c>
      <c r="CB20" s="11">
        <f t="shared" si="16"/>
        <v>-1902455.4299999992</v>
      </c>
      <c r="CC20" s="11">
        <f t="shared" si="16"/>
        <v>-1624850.4499999988</v>
      </c>
      <c r="CD20" s="11">
        <f t="shared" si="16"/>
        <v>-5180943.8899999969</v>
      </c>
      <c r="CE20" s="11">
        <f t="shared" si="16"/>
        <v>-3284060.51</v>
      </c>
      <c r="CF20" s="11">
        <f t="shared" si="16"/>
        <v>-5487698.9700000007</v>
      </c>
      <c r="CG20" s="11">
        <f t="shared" si="16"/>
        <v>-1239803.0800000003</v>
      </c>
      <c r="CH20" s="11">
        <f t="shared" si="16"/>
        <v>-5015410.32</v>
      </c>
      <c r="CI20" s="11">
        <f t="shared" si="16"/>
        <v>-1774796.9499999997</v>
      </c>
      <c r="CJ20" s="11">
        <f t="shared" si="16"/>
        <v>-12430978.229999997</v>
      </c>
      <c r="CK20" s="11">
        <f t="shared" si="16"/>
        <v>0</v>
      </c>
      <c r="CL20" s="11">
        <f t="shared" si="16"/>
        <v>0</v>
      </c>
      <c r="CM20" s="11">
        <f t="shared" si="16"/>
        <v>0</v>
      </c>
      <c r="CN20" s="11">
        <f t="shared" si="16"/>
        <v>0</v>
      </c>
      <c r="CO20" s="11">
        <f t="shared" si="16"/>
        <v>0</v>
      </c>
      <c r="CP20" s="11">
        <f t="shared" si="16"/>
        <v>0</v>
      </c>
      <c r="CQ20" s="11">
        <f t="shared" si="16"/>
        <v>0</v>
      </c>
      <c r="CR20" s="11">
        <f t="shared" si="16"/>
        <v>0</v>
      </c>
      <c r="CS20" s="11">
        <f t="shared" si="16"/>
        <v>0</v>
      </c>
      <c r="CT20" s="11">
        <f t="shared" ref="CT20:DT20" si="17">SUM(CT11:CT19)</f>
        <v>0</v>
      </c>
      <c r="CU20" s="11">
        <f t="shared" si="17"/>
        <v>0</v>
      </c>
      <c r="CV20" s="11">
        <f t="shared" si="17"/>
        <v>0</v>
      </c>
      <c r="CW20" s="11">
        <f t="shared" si="17"/>
        <v>0</v>
      </c>
      <c r="CX20" s="11">
        <f t="shared" si="17"/>
        <v>0</v>
      </c>
      <c r="CY20" s="11">
        <f t="shared" si="17"/>
        <v>0</v>
      </c>
      <c r="CZ20" s="11">
        <f t="shared" si="17"/>
        <v>0</v>
      </c>
      <c r="DA20" s="11">
        <f t="shared" si="17"/>
        <v>0</v>
      </c>
      <c r="DB20" s="11">
        <f t="shared" si="17"/>
        <v>0</v>
      </c>
      <c r="DC20" s="11">
        <f t="shared" si="17"/>
        <v>0</v>
      </c>
      <c r="DD20" s="11">
        <f t="shared" si="17"/>
        <v>0</v>
      </c>
      <c r="DE20" s="11">
        <f t="shared" si="17"/>
        <v>0</v>
      </c>
      <c r="DF20" s="11">
        <f t="shared" si="17"/>
        <v>0</v>
      </c>
      <c r="DG20" s="11">
        <f t="shared" si="17"/>
        <v>0</v>
      </c>
      <c r="DH20" s="11">
        <f t="shared" si="17"/>
        <v>0</v>
      </c>
      <c r="DI20" s="11">
        <f t="shared" si="17"/>
        <v>0</v>
      </c>
      <c r="DJ20" s="11">
        <f t="shared" si="17"/>
        <v>0</v>
      </c>
      <c r="DK20" s="11">
        <f t="shared" si="17"/>
        <v>0</v>
      </c>
      <c r="DL20" s="11">
        <f t="shared" si="17"/>
        <v>0</v>
      </c>
      <c r="DM20" s="11">
        <f t="shared" si="17"/>
        <v>0</v>
      </c>
      <c r="DN20" s="11">
        <f t="shared" si="17"/>
        <v>0</v>
      </c>
      <c r="DO20" s="11">
        <f t="shared" si="17"/>
        <v>0</v>
      </c>
      <c r="DP20" s="11">
        <f t="shared" si="17"/>
        <v>0</v>
      </c>
      <c r="DQ20" s="11">
        <f t="shared" si="17"/>
        <v>0</v>
      </c>
      <c r="DR20" s="11">
        <f t="shared" si="17"/>
        <v>0</v>
      </c>
      <c r="DS20" s="11">
        <f t="shared" si="17"/>
        <v>0</v>
      </c>
      <c r="DT20" s="11">
        <f t="shared" si="17"/>
        <v>0</v>
      </c>
    </row>
    <row r="21" spans="1:124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ref="P21:CA21" si="18">P24+P41</f>
        <v>0</v>
      </c>
      <c r="Q21" s="5">
        <f t="shared" si="18"/>
        <v>0</v>
      </c>
      <c r="R21" s="5">
        <f t="shared" si="18"/>
        <v>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1:124" x14ac:dyDescent="0.25">
      <c r="A22" s="12" t="s">
        <v>13</v>
      </c>
      <c r="B22" s="5"/>
      <c r="C22" s="5"/>
      <c r="D22" s="5"/>
      <c r="E22" s="5"/>
      <c r="F22" s="5"/>
      <c r="G22" s="5"/>
      <c r="H22" s="5"/>
      <c r="I22" s="5"/>
      <c r="J22" s="5"/>
      <c r="L22" s="5"/>
      <c r="M22" s="5"/>
      <c r="N22" s="5"/>
      <c r="AC22" s="5">
        <v>-5000000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38"/>
      <c r="AT22" s="5"/>
      <c r="AU22" s="5"/>
      <c r="AV22" s="5"/>
      <c r="AW22" s="5"/>
      <c r="AX22" s="5"/>
      <c r="AY22" s="5"/>
      <c r="AZ22" s="5"/>
      <c r="BA22" s="5"/>
      <c r="BB22" s="5">
        <v>-2500000</v>
      </c>
      <c r="BC22" s="5"/>
      <c r="BD22" s="5"/>
      <c r="BE22" s="5"/>
      <c r="BF22" s="5">
        <v>5437</v>
      </c>
      <c r="BG22" s="19">
        <v>85.17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>
        <v>-2490000</v>
      </c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1:124" x14ac:dyDescent="0.25">
      <c r="A23" s="12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5">
        <v>4250000</v>
      </c>
      <c r="L23" s="5"/>
      <c r="M23" s="5"/>
      <c r="N23" s="5"/>
      <c r="O23" s="5"/>
      <c r="P23" s="5"/>
      <c r="Q23" s="5"/>
      <c r="R23" s="5">
        <v>125000000</v>
      </c>
      <c r="S23" s="5"/>
      <c r="T23" s="5"/>
      <c r="U23" s="5"/>
      <c r="V23" s="5"/>
      <c r="W23" s="5"/>
      <c r="X23" s="5">
        <v>21000000</v>
      </c>
      <c r="Y23" s="5">
        <v>-2550000</v>
      </c>
      <c r="Z23" s="5">
        <v>30000000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v>-700000</v>
      </c>
      <c r="AL23" s="5"/>
      <c r="AM23" s="5"/>
      <c r="AN23" s="5">
        <v>-5874036</v>
      </c>
      <c r="AO23" s="5">
        <v>-2116993</v>
      </c>
      <c r="AP23" s="5">
        <v>-9239031.25</v>
      </c>
      <c r="AQ23" s="5"/>
      <c r="AR23" s="5"/>
      <c r="AS23" s="5"/>
      <c r="AT23" s="5"/>
      <c r="AU23" s="28">
        <v>-1904000</v>
      </c>
      <c r="AV23" s="41">
        <v>-5760000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>
        <v>1000000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1:124" x14ac:dyDescent="0.25">
      <c r="A24" s="12" t="s">
        <v>11</v>
      </c>
      <c r="B24" s="5"/>
      <c r="C24" s="5"/>
      <c r="D24" s="5"/>
      <c r="E24" s="5"/>
      <c r="F24" s="5"/>
      <c r="G24" s="5"/>
      <c r="H24" s="5">
        <v>10157.61</v>
      </c>
      <c r="I24" s="5">
        <v>2748526.38</v>
      </c>
      <c r="J24" s="5">
        <v>1855.53</v>
      </c>
      <c r="K24" s="5">
        <v>798</v>
      </c>
      <c r="L24" s="5">
        <v>11462</v>
      </c>
      <c r="M24" s="5"/>
      <c r="N24" s="5">
        <v>113356.46</v>
      </c>
      <c r="O24" s="5">
        <v>2040934.8900000001</v>
      </c>
      <c r="P24" s="5"/>
      <c r="Q24" s="5"/>
      <c r="R24" s="5"/>
      <c r="S24" s="5">
        <v>43846.26</v>
      </c>
      <c r="T24" s="37">
        <v>1080</v>
      </c>
      <c r="U24" s="5">
        <v>3121325.72</v>
      </c>
      <c r="V24" s="5">
        <v>3357.87</v>
      </c>
      <c r="W24" s="19">
        <v>576.66</v>
      </c>
      <c r="X24" s="5">
        <v>8066.5400000000009</v>
      </c>
      <c r="Y24" s="40">
        <v>35889.39</v>
      </c>
      <c r="Z24" s="5">
        <v>1815.99</v>
      </c>
      <c r="AA24" s="5"/>
      <c r="AB24" s="5">
        <v>15503.43</v>
      </c>
      <c r="AC24" s="5"/>
      <c r="AD24" s="5">
        <v>1896274</v>
      </c>
      <c r="AE24" s="5"/>
      <c r="AF24" s="5">
        <v>5221796.9000000004</v>
      </c>
      <c r="AG24" s="5"/>
      <c r="AH24" s="5">
        <v>30450</v>
      </c>
      <c r="AI24" s="5"/>
      <c r="AJ24" s="5">
        <v>4427</v>
      </c>
      <c r="AK24" s="5">
        <v>30742.510000000002</v>
      </c>
      <c r="AL24" s="5"/>
      <c r="AM24" s="5">
        <v>10242.99</v>
      </c>
      <c r="AN24" s="5">
        <v>8433.869999999999</v>
      </c>
      <c r="AO24" s="5">
        <v>36464.01</v>
      </c>
      <c r="AP24" s="5">
        <v>704.48</v>
      </c>
      <c r="AQ24" s="5"/>
      <c r="AR24" s="5">
        <v>18675</v>
      </c>
      <c r="AS24" s="5">
        <v>1167217.44</v>
      </c>
      <c r="AT24" s="5">
        <v>38602.559999999998</v>
      </c>
      <c r="AU24" s="5"/>
      <c r="AV24" s="39"/>
      <c r="AW24" s="38">
        <v>822.9</v>
      </c>
      <c r="AX24" s="5">
        <v>8944.39</v>
      </c>
      <c r="AY24" s="5"/>
      <c r="AZ24" s="5"/>
      <c r="BA24" s="5"/>
      <c r="BB24" s="37">
        <v>35066.32</v>
      </c>
      <c r="BC24" s="5"/>
      <c r="BD24" s="5"/>
      <c r="BE24" s="5"/>
      <c r="BF24" s="5"/>
      <c r="BG24" s="5">
        <v>91814.98000000001</v>
      </c>
      <c r="BH24" s="5"/>
      <c r="BI24" s="5">
        <v>8403.48</v>
      </c>
      <c r="BJ24" s="20">
        <v>4231.0200000000004</v>
      </c>
      <c r="BK24" s="5">
        <v>27276.82</v>
      </c>
      <c r="BL24" s="5">
        <v>1439921.88</v>
      </c>
      <c r="BM24" s="5">
        <v>4937.49</v>
      </c>
      <c r="BN24" s="5">
        <v>22285.07</v>
      </c>
      <c r="BO24" s="5">
        <v>7066.1399999999985</v>
      </c>
      <c r="BP24" s="5">
        <v>16354.880000000001</v>
      </c>
      <c r="BQ24" s="5">
        <v>4949.76</v>
      </c>
      <c r="BR24" s="5">
        <v>0</v>
      </c>
      <c r="BS24" s="5">
        <v>8026.4000000000005</v>
      </c>
      <c r="BT24" s="5">
        <v>38465.199999999997</v>
      </c>
      <c r="BU24" s="5">
        <v>2169.89</v>
      </c>
      <c r="BV24" s="5">
        <v>14888.61</v>
      </c>
      <c r="BW24" s="5">
        <v>8787.9</v>
      </c>
      <c r="BX24" s="5">
        <v>135444.41</v>
      </c>
      <c r="BY24" s="5"/>
      <c r="BZ24" s="5">
        <v>7839.27</v>
      </c>
      <c r="CA24" s="5">
        <v>23888.3</v>
      </c>
      <c r="CB24" s="5">
        <v>33446.040000000008</v>
      </c>
      <c r="CC24" s="5">
        <v>363900</v>
      </c>
      <c r="CD24" s="5">
        <v>16858</v>
      </c>
      <c r="CE24" s="5">
        <v>6068.45</v>
      </c>
      <c r="CG24" s="5">
        <v>71806.14</v>
      </c>
      <c r="CH24" s="5">
        <v>4127.3900000000003</v>
      </c>
      <c r="CI24" s="5">
        <v>15178.28</v>
      </c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1:124" x14ac:dyDescent="0.25">
      <c r="A25" s="12" t="s">
        <v>36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>
        <v>3500000</v>
      </c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x14ac:dyDescent="0.25">
      <c r="A26" s="12" t="s">
        <v>35</v>
      </c>
      <c r="B26" s="5">
        <v>8000000</v>
      </c>
      <c r="C26" s="5">
        <v>0</v>
      </c>
      <c r="D26" s="5">
        <v>0</v>
      </c>
      <c r="E26" s="5">
        <v>0</v>
      </c>
      <c r="F26" s="5">
        <f>3000000+6246.11</f>
        <v>3006246.11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1:124" x14ac:dyDescent="0.25">
      <c r="A27" s="12" t="s">
        <v>34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v>15000000</v>
      </c>
      <c r="AQ27" s="5"/>
      <c r="AR27" s="5"/>
      <c r="AS27" s="5">
        <v>15000000</v>
      </c>
      <c r="AT27" s="5"/>
      <c r="AU27" s="5"/>
      <c r="AV27" s="5">
        <v>12000000</v>
      </c>
      <c r="AW27" s="5"/>
      <c r="AX27" s="5"/>
      <c r="AY27" s="5"/>
      <c r="AZ27" s="5"/>
      <c r="BA27" s="5"/>
      <c r="BB27" s="5"/>
      <c r="BC27" s="5"/>
      <c r="BD27" s="5"/>
      <c r="BE27" s="5"/>
      <c r="BF27" s="5">
        <v>10000000</v>
      </c>
      <c r="BG27" s="5"/>
      <c r="BH27" s="5"/>
      <c r="BI27" s="5"/>
      <c r="BJ27" s="5">
        <v>10000000</v>
      </c>
      <c r="BK27" s="5"/>
      <c r="BL27" s="5">
        <v>15000000</v>
      </c>
      <c r="BM27" s="5"/>
      <c r="BN27" s="5"/>
      <c r="BO27" s="5"/>
      <c r="BP27" s="5">
        <v>15000000</v>
      </c>
      <c r="BQ27" s="5"/>
      <c r="BR27" s="5"/>
      <c r="BS27" s="5"/>
      <c r="BT27" s="5"/>
      <c r="BU27" s="5"/>
      <c r="BV27" s="5"/>
      <c r="BW27" s="5"/>
      <c r="BX27" s="5"/>
      <c r="BY27" s="5">
        <v>10000000</v>
      </c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1:124" x14ac:dyDescent="0.25">
      <c r="A28" s="12" t="s">
        <v>33</v>
      </c>
      <c r="B28" s="5"/>
      <c r="C28" s="5"/>
      <c r="D28" s="5"/>
      <c r="E28" s="5">
        <v>10000000</v>
      </c>
      <c r="F28" s="5"/>
      <c r="G28" s="5"/>
      <c r="H28" s="5"/>
      <c r="I28" s="5"/>
      <c r="J28" s="5"/>
      <c r="K28" s="5">
        <v>10000000</v>
      </c>
      <c r="L28" s="5"/>
      <c r="M28" s="5"/>
      <c r="N28" s="5"/>
      <c r="O28" s="5"/>
      <c r="P28" s="5">
        <v>10000000</v>
      </c>
      <c r="Q28" s="5"/>
      <c r="R28" s="5"/>
      <c r="S28" s="5">
        <v>10000000</v>
      </c>
      <c r="T28" s="5"/>
      <c r="U28" s="5"/>
      <c r="V28" s="5"/>
      <c r="W28" s="5"/>
      <c r="X28" s="5"/>
      <c r="Y28" s="5"/>
      <c r="Z28" s="5"/>
      <c r="AA28" s="5"/>
      <c r="AB28" s="5"/>
      <c r="AC28" s="5">
        <v>10000000</v>
      </c>
      <c r="AD28" s="5"/>
      <c r="AE28" s="5">
        <v>15000000</v>
      </c>
      <c r="AF28" s="5"/>
      <c r="AG28" s="5"/>
      <c r="AH28" s="5"/>
      <c r="AI28" s="5"/>
      <c r="AJ28" s="5">
        <v>15000000</v>
      </c>
      <c r="AK28" s="5"/>
      <c r="AL28" s="5"/>
      <c r="AM28" s="5"/>
      <c r="AN28" s="5">
        <v>15000000</v>
      </c>
      <c r="AO28" s="5">
        <v>10000000</v>
      </c>
      <c r="AP28" s="5"/>
      <c r="AQ28" s="5"/>
      <c r="AR28" s="5"/>
      <c r="AS28" s="5"/>
      <c r="AT28" s="5"/>
      <c r="AU28" s="5"/>
      <c r="AV28" s="5"/>
      <c r="AW28" s="5"/>
      <c r="AX28" s="5">
        <v>15000000</v>
      </c>
      <c r="AY28" s="5"/>
      <c r="AZ28" s="5"/>
      <c r="BA28" s="5"/>
      <c r="BB28" s="5">
        <v>20000000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>
        <v>15000000</v>
      </c>
      <c r="CB28" s="5"/>
      <c r="CC28" s="5"/>
      <c r="CD28" s="5"/>
      <c r="CE28" s="5">
        <v>15000000</v>
      </c>
      <c r="CF28" s="5"/>
      <c r="CG28" s="5"/>
      <c r="CH28" s="5"/>
      <c r="CI28" s="5"/>
      <c r="CJ28" s="5">
        <v>15000000</v>
      </c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x14ac:dyDescent="0.25">
      <c r="A29" s="12" t="s">
        <v>10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ht="4.5" customHeight="1" x14ac:dyDescent="0.25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x14ac:dyDescent="0.25">
      <c r="A31" s="10" t="s">
        <v>9</v>
      </c>
      <c r="B31" s="11">
        <f t="shared" ref="B31:AG31" si="19">SUM(B22:B30)</f>
        <v>8000000</v>
      </c>
      <c r="C31" s="11">
        <f t="shared" si="19"/>
        <v>0</v>
      </c>
      <c r="D31" s="11">
        <f t="shared" si="19"/>
        <v>0</v>
      </c>
      <c r="E31" s="11">
        <f t="shared" si="19"/>
        <v>10000000</v>
      </c>
      <c r="F31" s="11">
        <f t="shared" si="19"/>
        <v>3006246.11</v>
      </c>
      <c r="G31" s="11">
        <f t="shared" si="19"/>
        <v>0</v>
      </c>
      <c r="H31" s="11">
        <f t="shared" si="19"/>
        <v>10157.61</v>
      </c>
      <c r="I31" s="11">
        <f t="shared" si="19"/>
        <v>2748526.38</v>
      </c>
      <c r="J31" s="11">
        <f t="shared" si="19"/>
        <v>1855.53</v>
      </c>
      <c r="K31" s="11">
        <f>SUM(K22:K30)</f>
        <v>14250798</v>
      </c>
      <c r="L31" s="11">
        <f t="shared" si="19"/>
        <v>11462</v>
      </c>
      <c r="M31" s="11">
        <f t="shared" si="19"/>
        <v>0</v>
      </c>
      <c r="N31" s="11">
        <f t="shared" si="19"/>
        <v>113356.46</v>
      </c>
      <c r="O31" s="11">
        <f t="shared" si="19"/>
        <v>2040934.8900000001</v>
      </c>
      <c r="P31" s="11">
        <f t="shared" si="19"/>
        <v>10000000</v>
      </c>
      <c r="Q31" s="11">
        <f t="shared" si="19"/>
        <v>0</v>
      </c>
      <c r="R31" s="11">
        <f t="shared" si="19"/>
        <v>125000000</v>
      </c>
      <c r="S31" s="11">
        <f t="shared" si="19"/>
        <v>10043846.26</v>
      </c>
      <c r="T31" s="11">
        <f t="shared" si="19"/>
        <v>1080</v>
      </c>
      <c r="U31" s="11">
        <f t="shared" si="19"/>
        <v>3121325.72</v>
      </c>
      <c r="V31" s="11">
        <f t="shared" si="19"/>
        <v>3357.87</v>
      </c>
      <c r="W31" s="11">
        <f t="shared" si="19"/>
        <v>576.66</v>
      </c>
      <c r="X31" s="11">
        <f t="shared" si="19"/>
        <v>21008066.539999999</v>
      </c>
      <c r="Y31" s="11">
        <f t="shared" si="19"/>
        <v>-2514110.61</v>
      </c>
      <c r="Z31" s="11">
        <f t="shared" si="19"/>
        <v>30001815.989999998</v>
      </c>
      <c r="AA31" s="11">
        <f t="shared" si="19"/>
        <v>0</v>
      </c>
      <c r="AB31" s="11">
        <f t="shared" si="19"/>
        <v>15503.43</v>
      </c>
      <c r="AC31" s="11">
        <f t="shared" si="19"/>
        <v>5000000</v>
      </c>
      <c r="AD31" s="11">
        <f t="shared" si="19"/>
        <v>1896274</v>
      </c>
      <c r="AE31" s="11">
        <f t="shared" si="19"/>
        <v>15000000</v>
      </c>
      <c r="AF31" s="11">
        <f t="shared" si="19"/>
        <v>5221796.9000000004</v>
      </c>
      <c r="AG31" s="11">
        <f t="shared" si="19"/>
        <v>0</v>
      </c>
      <c r="AH31" s="11">
        <f t="shared" ref="AH31:BM31" si="20">SUM(AH22:AH30)</f>
        <v>30450</v>
      </c>
      <c r="AI31" s="11">
        <f t="shared" si="20"/>
        <v>0</v>
      </c>
      <c r="AJ31" s="11">
        <f t="shared" si="20"/>
        <v>15004427</v>
      </c>
      <c r="AK31" s="11">
        <f t="shared" si="20"/>
        <v>-669257.49</v>
      </c>
      <c r="AL31" s="11">
        <f t="shared" si="20"/>
        <v>0</v>
      </c>
      <c r="AM31" s="11">
        <f t="shared" si="20"/>
        <v>10242.99</v>
      </c>
      <c r="AN31" s="11">
        <f t="shared" si="20"/>
        <v>9134397.870000001</v>
      </c>
      <c r="AO31" s="11">
        <f t="shared" si="20"/>
        <v>7919471.0099999998</v>
      </c>
      <c r="AP31" s="11">
        <f t="shared" si="20"/>
        <v>5761673.2300000004</v>
      </c>
      <c r="AQ31" s="11">
        <f t="shared" si="20"/>
        <v>0</v>
      </c>
      <c r="AR31" s="11">
        <f t="shared" si="20"/>
        <v>18675</v>
      </c>
      <c r="AS31" s="11">
        <f t="shared" si="20"/>
        <v>16167217.439999999</v>
      </c>
      <c r="AT31" s="11">
        <f t="shared" si="20"/>
        <v>38602.559999999998</v>
      </c>
      <c r="AU31" s="11">
        <f t="shared" si="20"/>
        <v>-1904000</v>
      </c>
      <c r="AV31" s="11">
        <f t="shared" si="20"/>
        <v>6240000</v>
      </c>
      <c r="AW31" s="11">
        <f t="shared" si="20"/>
        <v>822.9</v>
      </c>
      <c r="AX31" s="11">
        <f t="shared" si="20"/>
        <v>15008944.390000001</v>
      </c>
      <c r="AY31" s="11">
        <f t="shared" si="20"/>
        <v>0</v>
      </c>
      <c r="AZ31" s="11">
        <f t="shared" si="20"/>
        <v>0</v>
      </c>
      <c r="BA31" s="11">
        <f t="shared" si="20"/>
        <v>0</v>
      </c>
      <c r="BB31" s="11">
        <f t="shared" si="20"/>
        <v>17535066.32</v>
      </c>
      <c r="BC31" s="11">
        <f t="shared" si="20"/>
        <v>0</v>
      </c>
      <c r="BD31" s="11">
        <f t="shared" si="20"/>
        <v>0</v>
      </c>
      <c r="BE31" s="11">
        <f t="shared" si="20"/>
        <v>0</v>
      </c>
      <c r="BF31" s="11">
        <f t="shared" si="20"/>
        <v>10005437</v>
      </c>
      <c r="BG31" s="11">
        <f t="shared" si="20"/>
        <v>91900.150000000009</v>
      </c>
      <c r="BH31" s="11">
        <f t="shared" si="20"/>
        <v>0</v>
      </c>
      <c r="BI31" s="11">
        <f t="shared" si="20"/>
        <v>8403.48</v>
      </c>
      <c r="BJ31" s="11">
        <f t="shared" si="20"/>
        <v>13504231.02</v>
      </c>
      <c r="BK31" s="11">
        <f t="shared" si="20"/>
        <v>27276.82</v>
      </c>
      <c r="BL31" s="11">
        <f t="shared" si="20"/>
        <v>16439921.879999999</v>
      </c>
      <c r="BM31" s="11">
        <f t="shared" si="20"/>
        <v>4937.49</v>
      </c>
      <c r="BN31" s="11">
        <f t="shared" ref="BN31:CS31" si="21">SUM(BN22:BN30)</f>
        <v>22285.07</v>
      </c>
      <c r="BO31" s="11">
        <f t="shared" si="21"/>
        <v>1007066.14</v>
      </c>
      <c r="BP31" s="11">
        <f t="shared" si="21"/>
        <v>15016354.880000001</v>
      </c>
      <c r="BQ31" s="11">
        <f t="shared" si="21"/>
        <v>4949.76</v>
      </c>
      <c r="BR31" s="11">
        <f t="shared" si="21"/>
        <v>0</v>
      </c>
      <c r="BS31" s="11">
        <f t="shared" si="21"/>
        <v>8026.4000000000005</v>
      </c>
      <c r="BT31" s="11">
        <f t="shared" si="21"/>
        <v>38465.199999999997</v>
      </c>
      <c r="BU31" s="11">
        <f t="shared" si="21"/>
        <v>2169.89</v>
      </c>
      <c r="BV31" s="11">
        <f t="shared" si="21"/>
        <v>14888.61</v>
      </c>
      <c r="BW31" s="11">
        <f t="shared" si="21"/>
        <v>-2481212.1</v>
      </c>
      <c r="BX31" s="11">
        <f t="shared" si="21"/>
        <v>135444.41</v>
      </c>
      <c r="BY31" s="11">
        <f t="shared" si="21"/>
        <v>10000000</v>
      </c>
      <c r="BZ31" s="11">
        <f t="shared" si="21"/>
        <v>7839.27</v>
      </c>
      <c r="CA31" s="11">
        <f t="shared" si="21"/>
        <v>15023888.300000001</v>
      </c>
      <c r="CB31" s="11">
        <f t="shared" si="21"/>
        <v>33446.040000000008</v>
      </c>
      <c r="CC31" s="11">
        <f t="shared" si="21"/>
        <v>363900</v>
      </c>
      <c r="CD31" s="11">
        <f t="shared" si="21"/>
        <v>16858</v>
      </c>
      <c r="CE31" s="11">
        <f t="shared" si="21"/>
        <v>15006068.449999999</v>
      </c>
      <c r="CF31" s="11">
        <f t="shared" si="21"/>
        <v>0</v>
      </c>
      <c r="CG31" s="11">
        <f t="shared" si="21"/>
        <v>71806.14</v>
      </c>
      <c r="CH31" s="11">
        <f t="shared" si="21"/>
        <v>4127.3900000000003</v>
      </c>
      <c r="CI31" s="11">
        <f t="shared" si="21"/>
        <v>15178.28</v>
      </c>
      <c r="CJ31" s="11">
        <f t="shared" si="21"/>
        <v>15000000</v>
      </c>
      <c r="CK31" s="11">
        <f t="shared" si="21"/>
        <v>0</v>
      </c>
      <c r="CL31" s="11">
        <f t="shared" si="21"/>
        <v>0</v>
      </c>
      <c r="CM31" s="11">
        <f t="shared" si="21"/>
        <v>0</v>
      </c>
      <c r="CN31" s="11">
        <f t="shared" si="21"/>
        <v>0</v>
      </c>
      <c r="CO31" s="11">
        <f t="shared" si="21"/>
        <v>0</v>
      </c>
      <c r="CP31" s="11">
        <f t="shared" si="21"/>
        <v>0</v>
      </c>
      <c r="CQ31" s="11">
        <f t="shared" si="21"/>
        <v>0</v>
      </c>
      <c r="CR31" s="11">
        <f t="shared" si="21"/>
        <v>0</v>
      </c>
      <c r="CS31" s="11">
        <f t="shared" si="21"/>
        <v>0</v>
      </c>
      <c r="CT31" s="11">
        <f t="shared" ref="CT31:DT31" si="22">SUM(CT22:CT30)</f>
        <v>0</v>
      </c>
      <c r="CU31" s="11">
        <f t="shared" si="22"/>
        <v>0</v>
      </c>
      <c r="CV31" s="11">
        <f t="shared" si="22"/>
        <v>0</v>
      </c>
      <c r="CW31" s="11">
        <f t="shared" si="22"/>
        <v>0</v>
      </c>
      <c r="CX31" s="11">
        <f t="shared" si="22"/>
        <v>0</v>
      </c>
      <c r="CY31" s="11">
        <f t="shared" si="22"/>
        <v>0</v>
      </c>
      <c r="CZ31" s="11">
        <f t="shared" si="22"/>
        <v>0</v>
      </c>
      <c r="DA31" s="11">
        <f t="shared" si="22"/>
        <v>0</v>
      </c>
      <c r="DB31" s="11">
        <f t="shared" si="22"/>
        <v>0</v>
      </c>
      <c r="DC31" s="11">
        <f t="shared" si="22"/>
        <v>0</v>
      </c>
      <c r="DD31" s="11">
        <f t="shared" si="22"/>
        <v>0</v>
      </c>
      <c r="DE31" s="11">
        <f t="shared" si="22"/>
        <v>0</v>
      </c>
      <c r="DF31" s="11">
        <f t="shared" si="22"/>
        <v>0</v>
      </c>
      <c r="DG31" s="11">
        <f t="shared" si="22"/>
        <v>0</v>
      </c>
      <c r="DH31" s="11">
        <f t="shared" si="22"/>
        <v>0</v>
      </c>
      <c r="DI31" s="11">
        <f t="shared" si="22"/>
        <v>0</v>
      </c>
      <c r="DJ31" s="11">
        <f t="shared" si="22"/>
        <v>0</v>
      </c>
      <c r="DK31" s="11">
        <f t="shared" si="22"/>
        <v>0</v>
      </c>
      <c r="DL31" s="11">
        <f t="shared" si="22"/>
        <v>0</v>
      </c>
      <c r="DM31" s="11">
        <f t="shared" si="22"/>
        <v>0</v>
      </c>
      <c r="DN31" s="11">
        <f t="shared" si="22"/>
        <v>0</v>
      </c>
      <c r="DO31" s="11">
        <f t="shared" si="22"/>
        <v>0</v>
      </c>
      <c r="DP31" s="11">
        <f t="shared" si="22"/>
        <v>0</v>
      </c>
      <c r="DQ31" s="11">
        <f t="shared" si="22"/>
        <v>0</v>
      </c>
      <c r="DR31" s="11">
        <f t="shared" si="22"/>
        <v>0</v>
      </c>
      <c r="DS31" s="11">
        <f t="shared" si="22"/>
        <v>0</v>
      </c>
      <c r="DT31" s="11">
        <f t="shared" si="22"/>
        <v>0</v>
      </c>
    </row>
    <row r="32" spans="1:12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ht="15.75" thickBot="1" x14ac:dyDescent="0.3">
      <c r="A33" s="10" t="s">
        <v>32</v>
      </c>
      <c r="B33" s="9">
        <f t="shared" ref="B33:AG33" si="23">B8+B20+B31</f>
        <v>5410951.0800000001</v>
      </c>
      <c r="C33" s="9">
        <f t="shared" si="23"/>
        <v>3695726.3899999997</v>
      </c>
      <c r="D33" s="9">
        <f t="shared" si="23"/>
        <v>3649632.1899999995</v>
      </c>
      <c r="E33" s="9">
        <f t="shared" si="23"/>
        <v>9094050.9900000002</v>
      </c>
      <c r="F33" s="9">
        <f t="shared" si="23"/>
        <v>10899350.210000001</v>
      </c>
      <c r="G33" s="9">
        <f t="shared" si="23"/>
        <v>8617509.8499999996</v>
      </c>
      <c r="H33" s="9">
        <f t="shared" si="23"/>
        <v>5200388.7299999995</v>
      </c>
      <c r="I33" s="9">
        <f t="shared" si="23"/>
        <v>5928150.2000000002</v>
      </c>
      <c r="J33" s="9">
        <f t="shared" si="23"/>
        <v>3596957.64</v>
      </c>
      <c r="K33" s="9">
        <f t="shared" si="23"/>
        <v>14928431.689999999</v>
      </c>
      <c r="L33" s="9">
        <f t="shared" si="23"/>
        <v>10786981.33</v>
      </c>
      <c r="M33" s="9">
        <f t="shared" si="23"/>
        <v>6647253.4800000014</v>
      </c>
      <c r="N33" s="9">
        <f t="shared" si="23"/>
        <v>5909432.4500000011</v>
      </c>
      <c r="O33" s="9">
        <f t="shared" si="23"/>
        <v>2326859.2800000007</v>
      </c>
      <c r="P33" s="9">
        <f t="shared" si="23"/>
        <v>7431590.1900000013</v>
      </c>
      <c r="Q33" s="9">
        <f t="shared" si="23"/>
        <v>6199109.0100000016</v>
      </c>
      <c r="R33" s="9">
        <f t="shared" si="23"/>
        <v>67566112.299999997</v>
      </c>
      <c r="S33" s="9">
        <f t="shared" si="23"/>
        <v>9298651.1299999896</v>
      </c>
      <c r="T33" s="9">
        <f t="shared" si="23"/>
        <v>6409323.4699999904</v>
      </c>
      <c r="U33" s="9">
        <f t="shared" si="23"/>
        <v>6327538.3299999908</v>
      </c>
      <c r="V33" s="9">
        <f t="shared" si="23"/>
        <v>4210289.3299999898</v>
      </c>
      <c r="W33" s="9">
        <f t="shared" si="23"/>
        <v>-250309.24000000968</v>
      </c>
      <c r="X33" s="9">
        <f t="shared" si="23"/>
        <v>19817473.339999989</v>
      </c>
      <c r="Y33" s="9">
        <f t="shared" si="23"/>
        <v>13011246.68999999</v>
      </c>
      <c r="Z33" s="9">
        <f t="shared" si="23"/>
        <v>11709268.739999987</v>
      </c>
      <c r="AA33" s="9">
        <f t="shared" si="23"/>
        <v>6481735.4699999867</v>
      </c>
      <c r="AB33" s="9">
        <f t="shared" si="23"/>
        <v>5147225.9299999867</v>
      </c>
      <c r="AC33" s="9">
        <f t="shared" si="23"/>
        <v>4092052.3699999899</v>
      </c>
      <c r="AD33" s="9">
        <f t="shared" si="23"/>
        <v>4515313.0099999905</v>
      </c>
      <c r="AE33" s="9">
        <f t="shared" si="23"/>
        <v>12274888.049999991</v>
      </c>
      <c r="AF33" s="9">
        <f t="shared" si="23"/>
        <v>14655304.979999991</v>
      </c>
      <c r="AG33" s="9">
        <f t="shared" si="23"/>
        <v>8889315.3799999896</v>
      </c>
      <c r="AH33" s="9">
        <f t="shared" ref="AH33:BM33" si="24">AH8+AH20+AH31</f>
        <v>7303725.02999999</v>
      </c>
      <c r="AI33" s="9">
        <f t="shared" si="24"/>
        <v>6496820.7099999897</v>
      </c>
      <c r="AJ33" s="9">
        <f t="shared" si="24"/>
        <v>17265518.95999999</v>
      </c>
      <c r="AK33" s="9">
        <f t="shared" si="24"/>
        <v>11165335.52999999</v>
      </c>
      <c r="AL33" s="9">
        <f t="shared" si="24"/>
        <v>5919382.8599999901</v>
      </c>
      <c r="AM33" s="9">
        <f t="shared" si="24"/>
        <v>3382528.8499999903</v>
      </c>
      <c r="AN33" s="9">
        <f t="shared" si="24"/>
        <v>6544513.819999991</v>
      </c>
      <c r="AO33" s="9">
        <f t="shared" si="24"/>
        <v>7936514.0899999924</v>
      </c>
      <c r="AP33" s="9">
        <f t="shared" si="24"/>
        <v>10971106.919999992</v>
      </c>
      <c r="AQ33" s="9">
        <f t="shared" si="24"/>
        <v>5805874.8299999926</v>
      </c>
      <c r="AR33" s="9">
        <f t="shared" si="24"/>
        <v>2887202.5399999926</v>
      </c>
      <c r="AS33" s="9">
        <f t="shared" si="24"/>
        <v>15863171.139999993</v>
      </c>
      <c r="AT33" s="9">
        <f t="shared" si="24"/>
        <v>12049398.439999994</v>
      </c>
      <c r="AU33" s="9">
        <f t="shared" si="24"/>
        <v>5249289.1199999945</v>
      </c>
      <c r="AV33" s="9">
        <f t="shared" si="24"/>
        <v>10154826.779999994</v>
      </c>
      <c r="AW33" s="9">
        <f t="shared" si="24"/>
        <v>4018622.5199999916</v>
      </c>
      <c r="AX33" s="9">
        <f t="shared" si="24"/>
        <v>13898901.559999993</v>
      </c>
      <c r="AY33" s="9">
        <f t="shared" si="24"/>
        <v>9349569.7399999928</v>
      </c>
      <c r="AZ33" s="9">
        <f t="shared" si="24"/>
        <v>7786528.1099999929</v>
      </c>
      <c r="BA33" s="9">
        <f t="shared" si="24"/>
        <v>117100.32999999169</v>
      </c>
      <c r="BB33" s="9">
        <f t="shared" si="24"/>
        <v>15271091.719999991</v>
      </c>
      <c r="BC33" s="9">
        <f t="shared" si="24"/>
        <v>13078332.649999991</v>
      </c>
      <c r="BD33" s="9">
        <f t="shared" si="24"/>
        <v>8520308.609999992</v>
      </c>
      <c r="BE33" s="9">
        <f t="shared" si="24"/>
        <v>-524522.6700000111</v>
      </c>
      <c r="BF33" s="9">
        <f t="shared" si="24"/>
        <v>6496526.4199999887</v>
      </c>
      <c r="BG33" s="9">
        <f t="shared" si="24"/>
        <v>1731532.9899999849</v>
      </c>
      <c r="BH33" s="9">
        <f t="shared" si="24"/>
        <v>-2775487.4200000153</v>
      </c>
      <c r="BI33" s="9">
        <f t="shared" si="24"/>
        <v>-4979054.9900000151</v>
      </c>
      <c r="BJ33" s="9">
        <f t="shared" si="24"/>
        <v>3557145.1099999845</v>
      </c>
      <c r="BK33" s="9">
        <f t="shared" si="24"/>
        <v>3357411.4899999844</v>
      </c>
      <c r="BL33" s="9">
        <f t="shared" si="24"/>
        <v>12496804.109999985</v>
      </c>
      <c r="BM33" s="9">
        <f t="shared" si="24"/>
        <v>10905060.079999985</v>
      </c>
      <c r="BN33" s="9">
        <f t="shared" ref="BN33:CS33" si="25">BN8+BN20+BN31</f>
        <v>4615311.3899999876</v>
      </c>
      <c r="BO33" s="9">
        <f t="shared" si="25"/>
        <v>3950243.119999988</v>
      </c>
      <c r="BP33" s="9">
        <f t="shared" si="25"/>
        <v>16674474.079999991</v>
      </c>
      <c r="BQ33" s="9">
        <f t="shared" si="25"/>
        <v>12301043.999999991</v>
      </c>
      <c r="BR33" s="9">
        <f t="shared" si="25"/>
        <v>11147474.969999991</v>
      </c>
      <c r="BS33" s="9">
        <f t="shared" si="25"/>
        <v>4560764.3599999901</v>
      </c>
      <c r="BT33" s="9">
        <f t="shared" si="25"/>
        <v>2329071.8199999901</v>
      </c>
      <c r="BU33" s="9">
        <f t="shared" si="25"/>
        <v>5648983.8199999891</v>
      </c>
      <c r="BV33" s="9">
        <f t="shared" si="25"/>
        <v>2182585.50999999</v>
      </c>
      <c r="BW33" s="9">
        <f t="shared" si="25"/>
        <v>3482867.2399999904</v>
      </c>
      <c r="BX33" s="9">
        <f t="shared" si="25"/>
        <v>1949217.5699999908</v>
      </c>
      <c r="BY33" s="9">
        <f t="shared" si="25"/>
        <v>6170181.1999999909</v>
      </c>
      <c r="BZ33" s="9">
        <f t="shared" si="25"/>
        <v>4804964.0499999914</v>
      </c>
      <c r="CA33" s="9">
        <f t="shared" si="25"/>
        <v>12095631.909999993</v>
      </c>
      <c r="CB33" s="9">
        <f t="shared" si="25"/>
        <v>10226622.519999992</v>
      </c>
      <c r="CC33" s="9">
        <f t="shared" si="25"/>
        <v>8965672.0699999928</v>
      </c>
      <c r="CD33" s="9">
        <f t="shared" si="25"/>
        <v>3801586.179999996</v>
      </c>
      <c r="CE33" s="9">
        <f t="shared" si="25"/>
        <v>15523594.119999995</v>
      </c>
      <c r="CF33" s="9">
        <f t="shared" si="25"/>
        <v>10035895.149999995</v>
      </c>
      <c r="CG33" s="9">
        <f t="shared" si="25"/>
        <v>8867898.2099999953</v>
      </c>
      <c r="CH33" s="9">
        <f t="shared" si="25"/>
        <v>3856615.2799999951</v>
      </c>
      <c r="CI33" s="9">
        <f t="shared" si="25"/>
        <v>2096996.6099999954</v>
      </c>
      <c r="CJ33" s="9">
        <f t="shared" si="25"/>
        <v>4666018.379999999</v>
      </c>
      <c r="CK33" s="9">
        <f t="shared" si="25"/>
        <v>4666018.379999999</v>
      </c>
      <c r="CL33" s="9">
        <f t="shared" si="25"/>
        <v>4666018.379999999</v>
      </c>
      <c r="CM33" s="9">
        <f t="shared" si="25"/>
        <v>4666018.379999999</v>
      </c>
      <c r="CN33" s="9">
        <f t="shared" si="25"/>
        <v>4666018.379999999</v>
      </c>
      <c r="CO33" s="9">
        <f t="shared" si="25"/>
        <v>4666018.379999999</v>
      </c>
      <c r="CP33" s="9">
        <f t="shared" si="25"/>
        <v>4666018.379999999</v>
      </c>
      <c r="CQ33" s="9">
        <f t="shared" si="25"/>
        <v>4666018.379999999</v>
      </c>
      <c r="CR33" s="9">
        <f t="shared" si="25"/>
        <v>4666018.379999999</v>
      </c>
      <c r="CS33" s="9">
        <f t="shared" si="25"/>
        <v>4666018.379999999</v>
      </c>
      <c r="CT33" s="9">
        <f t="shared" ref="CT33:DT33" si="26">CT8+CT20+CT31</f>
        <v>4666018.379999999</v>
      </c>
      <c r="CU33" s="9">
        <f t="shared" si="26"/>
        <v>4666018.379999999</v>
      </c>
      <c r="CV33" s="9">
        <f t="shared" si="26"/>
        <v>4666018.379999999</v>
      </c>
      <c r="CW33" s="9">
        <f t="shared" si="26"/>
        <v>4666018.379999999</v>
      </c>
      <c r="CX33" s="9">
        <f t="shared" si="26"/>
        <v>4666018.379999999</v>
      </c>
      <c r="CY33" s="9">
        <f t="shared" si="26"/>
        <v>4666018.379999999</v>
      </c>
      <c r="CZ33" s="9">
        <f t="shared" si="26"/>
        <v>4666018.379999999</v>
      </c>
      <c r="DA33" s="9">
        <f t="shared" si="26"/>
        <v>4666018.379999999</v>
      </c>
      <c r="DB33" s="9">
        <f t="shared" si="26"/>
        <v>4666018.379999999</v>
      </c>
      <c r="DC33" s="9">
        <f t="shared" si="26"/>
        <v>4666018.379999999</v>
      </c>
      <c r="DD33" s="9">
        <f t="shared" si="26"/>
        <v>4666018.379999999</v>
      </c>
      <c r="DE33" s="9">
        <f t="shared" si="26"/>
        <v>4666018.379999999</v>
      </c>
      <c r="DF33" s="9">
        <f t="shared" si="26"/>
        <v>4666018.379999999</v>
      </c>
      <c r="DG33" s="9">
        <f t="shared" si="26"/>
        <v>4666018.379999999</v>
      </c>
      <c r="DH33" s="9">
        <f t="shared" si="26"/>
        <v>4666018.379999999</v>
      </c>
      <c r="DI33" s="9">
        <f t="shared" si="26"/>
        <v>4666018.379999999</v>
      </c>
      <c r="DJ33" s="9">
        <f t="shared" si="26"/>
        <v>4666018.379999999</v>
      </c>
      <c r="DK33" s="9">
        <f t="shared" si="26"/>
        <v>4666018.379999999</v>
      </c>
      <c r="DL33" s="9">
        <f t="shared" si="26"/>
        <v>4666018.379999999</v>
      </c>
      <c r="DM33" s="9">
        <f t="shared" si="26"/>
        <v>4666018.379999999</v>
      </c>
      <c r="DN33" s="9">
        <f t="shared" si="26"/>
        <v>4666018.379999999</v>
      </c>
      <c r="DO33" s="9">
        <f t="shared" si="26"/>
        <v>4666018.379999999</v>
      </c>
      <c r="DP33" s="9">
        <f t="shared" si="26"/>
        <v>4666018.379999999</v>
      </c>
      <c r="DQ33" s="9">
        <f t="shared" si="26"/>
        <v>4666018.379999999</v>
      </c>
      <c r="DR33" s="9">
        <f t="shared" si="26"/>
        <v>4666018.379999999</v>
      </c>
      <c r="DS33" s="9">
        <f t="shared" si="26"/>
        <v>4666018.379999999</v>
      </c>
      <c r="DT33" s="9">
        <f t="shared" si="26"/>
        <v>4666018.379999999</v>
      </c>
    </row>
    <row r="34" spans="1:124" ht="15.75" thickTop="1" x14ac:dyDescent="0.25"/>
    <row r="36" spans="1:124" x14ac:dyDescent="0.25">
      <c r="A36" s="10" t="s">
        <v>31</v>
      </c>
      <c r="B36" s="8">
        <f t="shared" ref="B36:AG36" si="27">B20+B31</f>
        <v>5410951.0800000001</v>
      </c>
      <c r="C36" s="8">
        <f t="shared" si="27"/>
        <v>-1715224.6900000002</v>
      </c>
      <c r="D36" s="8">
        <f t="shared" si="27"/>
        <v>-46094.2</v>
      </c>
      <c r="E36" s="8">
        <f t="shared" si="27"/>
        <v>5444418.8000000007</v>
      </c>
      <c r="F36" s="8">
        <f t="shared" si="27"/>
        <v>1805299.22</v>
      </c>
      <c r="G36" s="8">
        <f t="shared" si="27"/>
        <v>-2281840.3600000008</v>
      </c>
      <c r="H36" s="8">
        <f t="shared" si="27"/>
        <v>-3417121.12</v>
      </c>
      <c r="I36" s="8">
        <f t="shared" si="27"/>
        <v>727761.4700000009</v>
      </c>
      <c r="J36" s="8">
        <f t="shared" si="27"/>
        <v>-2331192.56</v>
      </c>
      <c r="K36" s="8">
        <f t="shared" si="27"/>
        <v>11331474.050000001</v>
      </c>
      <c r="L36" s="8">
        <f t="shared" si="27"/>
        <v>-4141450.36</v>
      </c>
      <c r="M36" s="8">
        <f t="shared" si="27"/>
        <v>-4139727.8499999987</v>
      </c>
      <c r="N36" s="8">
        <f t="shared" si="27"/>
        <v>-737821.03000000014</v>
      </c>
      <c r="O36" s="8">
        <f t="shared" si="27"/>
        <v>-3582573.1700000004</v>
      </c>
      <c r="P36" s="8">
        <f t="shared" si="27"/>
        <v>5104730.91</v>
      </c>
      <c r="Q36" s="8">
        <f t="shared" si="27"/>
        <v>-1232481.1799999992</v>
      </c>
      <c r="R36" s="8">
        <f t="shared" si="27"/>
        <v>61367003.289999999</v>
      </c>
      <c r="S36" s="8">
        <f t="shared" si="27"/>
        <v>-58267461.170000009</v>
      </c>
      <c r="T36" s="8">
        <f t="shared" si="27"/>
        <v>-2889327.6599999992</v>
      </c>
      <c r="U36" s="8">
        <f t="shared" si="27"/>
        <v>-81785.14000000013</v>
      </c>
      <c r="V36" s="8">
        <f t="shared" si="27"/>
        <v>-2117249.0000000005</v>
      </c>
      <c r="W36" s="8">
        <f t="shared" si="27"/>
        <v>-4460598.5699999994</v>
      </c>
      <c r="X36" s="8">
        <f t="shared" si="27"/>
        <v>20067782.579999998</v>
      </c>
      <c r="Y36" s="8">
        <f t="shared" si="27"/>
        <v>-6806226.6499999985</v>
      </c>
      <c r="Z36" s="8">
        <f t="shared" si="27"/>
        <v>-1301977.950000003</v>
      </c>
      <c r="AA36" s="8">
        <f t="shared" si="27"/>
        <v>-5227533.2700000005</v>
      </c>
      <c r="AB36" s="8">
        <f t="shared" si="27"/>
        <v>-1334509.5399999998</v>
      </c>
      <c r="AC36" s="8">
        <f t="shared" si="27"/>
        <v>-1055173.5599999968</v>
      </c>
      <c r="AD36" s="8">
        <f t="shared" si="27"/>
        <v>423260.64000000036</v>
      </c>
      <c r="AE36" s="8">
        <f t="shared" si="27"/>
        <v>7759575.040000001</v>
      </c>
      <c r="AF36" s="8">
        <f t="shared" si="27"/>
        <v>2380416.9300000006</v>
      </c>
      <c r="AG36" s="8">
        <f t="shared" si="27"/>
        <v>-5765989.6000000015</v>
      </c>
      <c r="AH36" s="8">
        <f t="shared" ref="AH36:BM36" si="28">AH20+AH31</f>
        <v>-1585590.3499999996</v>
      </c>
      <c r="AI36" s="8">
        <f t="shared" si="28"/>
        <v>-806904.32000000041</v>
      </c>
      <c r="AJ36" s="8">
        <f t="shared" si="28"/>
        <v>10768698.25</v>
      </c>
      <c r="AK36" s="8">
        <f t="shared" si="28"/>
        <v>-6100183.4299999997</v>
      </c>
      <c r="AL36" s="8">
        <f t="shared" si="28"/>
        <v>-5245952.67</v>
      </c>
      <c r="AM36" s="8">
        <f t="shared" si="28"/>
        <v>-2536854.0099999998</v>
      </c>
      <c r="AN36" s="8">
        <f t="shared" si="28"/>
        <v>3161984.9700000007</v>
      </c>
      <c r="AO36" s="8">
        <f t="shared" si="28"/>
        <v>1392000.2700000014</v>
      </c>
      <c r="AP36" s="8">
        <f t="shared" si="28"/>
        <v>3034592.8299999996</v>
      </c>
      <c r="AQ36" s="8">
        <f t="shared" si="28"/>
        <v>-5165232.09</v>
      </c>
      <c r="AR36" s="8">
        <f t="shared" si="28"/>
        <v>-2918672.29</v>
      </c>
      <c r="AS36" s="8">
        <f t="shared" si="28"/>
        <v>12975968.6</v>
      </c>
      <c r="AT36" s="8">
        <f t="shared" si="28"/>
        <v>-3813772.6999999997</v>
      </c>
      <c r="AU36" s="8">
        <f t="shared" si="28"/>
        <v>-6800109.3199999994</v>
      </c>
      <c r="AV36" s="8">
        <f t="shared" si="28"/>
        <v>4905537.66</v>
      </c>
      <c r="AW36" s="8">
        <f t="shared" si="28"/>
        <v>-6136204.2600000016</v>
      </c>
      <c r="AX36" s="8">
        <f t="shared" si="28"/>
        <v>9880279.0400000028</v>
      </c>
      <c r="AY36" s="8">
        <f t="shared" si="28"/>
        <v>-4549331.82</v>
      </c>
      <c r="AZ36" s="8">
        <f t="shared" si="28"/>
        <v>-1563041.6299999997</v>
      </c>
      <c r="BA36" s="8">
        <f t="shared" si="28"/>
        <v>-7669427.7800000012</v>
      </c>
      <c r="BB36" s="8">
        <f t="shared" si="28"/>
        <v>15153991.389999999</v>
      </c>
      <c r="BC36" s="8">
        <f t="shared" si="28"/>
        <v>-2192759.0700000003</v>
      </c>
      <c r="BD36" s="8">
        <f t="shared" si="28"/>
        <v>-4558024.04</v>
      </c>
      <c r="BE36" s="8">
        <f t="shared" si="28"/>
        <v>-9044831.2800000031</v>
      </c>
      <c r="BF36" s="8">
        <f t="shared" si="28"/>
        <v>7021049.0899999999</v>
      </c>
      <c r="BG36" s="8">
        <f t="shared" si="28"/>
        <v>-4764993.4300000034</v>
      </c>
      <c r="BH36" s="8">
        <f t="shared" si="28"/>
        <v>-4507020.41</v>
      </c>
      <c r="BI36" s="8">
        <f t="shared" si="28"/>
        <v>-2203567.5699999998</v>
      </c>
      <c r="BJ36" s="8">
        <f t="shared" si="28"/>
        <v>8536200.0999999978</v>
      </c>
      <c r="BK36" s="8">
        <f t="shared" si="28"/>
        <v>-199733.62</v>
      </c>
      <c r="BL36" s="8">
        <f t="shared" si="28"/>
        <v>9139392.6199999992</v>
      </c>
      <c r="BM36" s="8">
        <f t="shared" si="28"/>
        <v>-1591744.0300000003</v>
      </c>
      <c r="BN36" s="8">
        <f t="shared" ref="BN36:CS36" si="29">BN20+BN31</f>
        <v>-6289748.6899999976</v>
      </c>
      <c r="BO36" s="8">
        <f t="shared" si="29"/>
        <v>-665068.26999999967</v>
      </c>
      <c r="BP36" s="8">
        <f t="shared" si="29"/>
        <v>12724230.960000001</v>
      </c>
      <c r="BQ36" s="8">
        <f t="shared" si="29"/>
        <v>-4373430.08</v>
      </c>
      <c r="BR36" s="8">
        <f t="shared" si="29"/>
        <v>-1153569.0299999996</v>
      </c>
      <c r="BS36" s="8">
        <f t="shared" si="29"/>
        <v>-6586710.6100000013</v>
      </c>
      <c r="BT36" s="8">
        <f t="shared" si="29"/>
        <v>-2231692.54</v>
      </c>
      <c r="BU36" s="8">
        <f t="shared" si="29"/>
        <v>3319911.9999999995</v>
      </c>
      <c r="BV36" s="8">
        <f t="shared" si="29"/>
        <v>-3466398.3099999991</v>
      </c>
      <c r="BW36" s="8">
        <f t="shared" si="29"/>
        <v>1300281.73</v>
      </c>
      <c r="BX36" s="8">
        <f t="shared" si="29"/>
        <v>-1533649.6699999997</v>
      </c>
      <c r="BY36" s="8">
        <f t="shared" si="29"/>
        <v>4220963.63</v>
      </c>
      <c r="BZ36" s="8">
        <f t="shared" si="29"/>
        <v>-1365217.1499999992</v>
      </c>
      <c r="CA36" s="8">
        <f t="shared" si="29"/>
        <v>7290667.8600000003</v>
      </c>
      <c r="CB36" s="8">
        <f t="shared" si="29"/>
        <v>-1869009.3899999992</v>
      </c>
      <c r="CC36" s="8">
        <f t="shared" si="29"/>
        <v>-1260950.4499999988</v>
      </c>
      <c r="CD36" s="8">
        <f t="shared" si="29"/>
        <v>-5164085.8899999969</v>
      </c>
      <c r="CE36" s="8">
        <f t="shared" si="29"/>
        <v>11722007.939999999</v>
      </c>
      <c r="CF36" s="8">
        <f t="shared" si="29"/>
        <v>-5487698.9700000007</v>
      </c>
      <c r="CG36" s="8">
        <f t="shared" si="29"/>
        <v>-1167996.9400000004</v>
      </c>
      <c r="CH36" s="8">
        <f t="shared" si="29"/>
        <v>-5011282.9300000006</v>
      </c>
      <c r="CI36" s="8">
        <f t="shared" si="29"/>
        <v>-1759618.6699999997</v>
      </c>
      <c r="CJ36" s="8">
        <f t="shared" si="29"/>
        <v>2569021.7700000033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ref="CT36:DT36" si="30">CT20+CT31</f>
        <v>0</v>
      </c>
      <c r="CU36" s="8">
        <f t="shared" si="30"/>
        <v>0</v>
      </c>
      <c r="CV36" s="8">
        <f t="shared" si="30"/>
        <v>0</v>
      </c>
      <c r="CW36" s="8">
        <f t="shared" si="30"/>
        <v>0</v>
      </c>
      <c r="CX36" s="8">
        <f t="shared" si="30"/>
        <v>0</v>
      </c>
      <c r="CY36" s="8">
        <f t="shared" si="30"/>
        <v>0</v>
      </c>
      <c r="CZ36" s="8">
        <f t="shared" si="30"/>
        <v>0</v>
      </c>
      <c r="DA36" s="8">
        <f t="shared" si="30"/>
        <v>0</v>
      </c>
      <c r="DB36" s="8">
        <f t="shared" si="30"/>
        <v>0</v>
      </c>
      <c r="DC36" s="8">
        <f t="shared" si="30"/>
        <v>0</v>
      </c>
      <c r="DD36" s="8">
        <f t="shared" si="30"/>
        <v>0</v>
      </c>
      <c r="DE36" s="8">
        <f t="shared" si="30"/>
        <v>0</v>
      </c>
      <c r="DF36" s="8">
        <f t="shared" si="30"/>
        <v>0</v>
      </c>
      <c r="DG36" s="8">
        <f t="shared" si="30"/>
        <v>0</v>
      </c>
      <c r="DH36" s="8">
        <f t="shared" si="30"/>
        <v>0</v>
      </c>
      <c r="DI36" s="8">
        <f t="shared" si="30"/>
        <v>0</v>
      </c>
      <c r="DJ36" s="8">
        <f t="shared" si="30"/>
        <v>0</v>
      </c>
      <c r="DK36" s="8">
        <f t="shared" si="30"/>
        <v>0</v>
      </c>
      <c r="DL36" s="8">
        <f t="shared" si="30"/>
        <v>0</v>
      </c>
      <c r="DM36" s="8">
        <f t="shared" si="30"/>
        <v>0</v>
      </c>
      <c r="DN36" s="8">
        <f t="shared" si="30"/>
        <v>0</v>
      </c>
      <c r="DO36" s="8">
        <f t="shared" si="30"/>
        <v>0</v>
      </c>
      <c r="DP36" s="8">
        <f t="shared" si="30"/>
        <v>0</v>
      </c>
      <c r="DQ36" s="8">
        <f t="shared" si="30"/>
        <v>0</v>
      </c>
      <c r="DR36" s="8">
        <f t="shared" si="30"/>
        <v>0</v>
      </c>
      <c r="DS36" s="8">
        <f t="shared" si="30"/>
        <v>0</v>
      </c>
      <c r="DT36" s="8">
        <f t="shared" si="30"/>
        <v>0</v>
      </c>
    </row>
    <row r="37" spans="1:124" x14ac:dyDescent="0.25">
      <c r="L37" s="36">
        <v>-4141449.4799999995</v>
      </c>
      <c r="M37" s="35">
        <v>-4139727.8499999992</v>
      </c>
      <c r="N37" s="35">
        <v>-737821.02999999991</v>
      </c>
      <c r="O37" s="35">
        <v>-3582995.2899999996</v>
      </c>
      <c r="P37" s="35">
        <v>8064759.2300000014</v>
      </c>
      <c r="Q37" s="35">
        <v>123767518.46000001</v>
      </c>
      <c r="R37" s="35">
        <v>-63632996.710000001</v>
      </c>
      <c r="S37" s="35">
        <v>-61216557.830000006</v>
      </c>
      <c r="T37" s="35">
        <v>-2889327.6599999992</v>
      </c>
      <c r="U37" s="35">
        <v>-2405702.59</v>
      </c>
      <c r="V37" s="35">
        <v>-2117249</v>
      </c>
      <c r="W37" s="35">
        <v>-2136681.1199999992</v>
      </c>
      <c r="X37" s="35">
        <v>20092296.809999999</v>
      </c>
      <c r="Y37" s="35">
        <v>-6806216.6500000004</v>
      </c>
      <c r="Z37" s="35">
        <v>-3690675.6899999995</v>
      </c>
      <c r="AA37" s="35">
        <v>-2838835.5299999984</v>
      </c>
      <c r="AB37" s="35">
        <v>-1329504.7700000005</v>
      </c>
      <c r="AC37" s="35">
        <v>-1055173.5599999987</v>
      </c>
      <c r="AD37" s="35">
        <v>-2070814.5199999996</v>
      </c>
      <c r="AE37" s="35">
        <v>10253650.970000003</v>
      </c>
      <c r="AF37" s="35">
        <v>2379696.31</v>
      </c>
      <c r="AG37" s="35">
        <v>-3173063.2700000019</v>
      </c>
      <c r="AH37" s="35">
        <v>-4178516.19</v>
      </c>
      <c r="AI37" s="35">
        <v>-3371183.5300000003</v>
      </c>
      <c r="AJ37" s="35">
        <v>13332978.02</v>
      </c>
      <c r="AK37" s="35">
        <v>-6099753.6500000004</v>
      </c>
      <c r="AL37" s="35">
        <v>-5245952.6899999995</v>
      </c>
      <c r="AM37" s="35">
        <v>-5220360.91</v>
      </c>
      <c r="AN37" s="35">
        <v>-9154508.3299999982</v>
      </c>
      <c r="AO37" s="35">
        <v>18484866.120000001</v>
      </c>
      <c r="AP37" s="35">
        <v>917599.83000000007</v>
      </c>
      <c r="AQ37" s="35">
        <v>-7882570.5099999998</v>
      </c>
      <c r="AR37" s="35">
        <v>-2918672.4499999993</v>
      </c>
      <c r="AS37" s="35">
        <v>15693307.639999999</v>
      </c>
      <c r="AT37" s="35">
        <v>-3823261.9500000007</v>
      </c>
      <c r="AU37" s="35">
        <v>-6800109.3199999984</v>
      </c>
      <c r="AV37" s="35">
        <v>7853179.1400000006</v>
      </c>
      <c r="AW37" s="35">
        <v>-9083845.7400000021</v>
      </c>
      <c r="AX37" s="35">
        <v>9885475.1600000001</v>
      </c>
      <c r="AY37" s="35">
        <v>-4549331.82</v>
      </c>
      <c r="AZ37" s="35">
        <v>-4395901.8599999994</v>
      </c>
      <c r="BA37" s="35">
        <v>-4836567.5500000007</v>
      </c>
      <c r="BB37" s="35">
        <v>15134647.699999999</v>
      </c>
      <c r="BC37" s="35">
        <v>-2193049.0699999998</v>
      </c>
      <c r="BD37" s="35">
        <v>-7385835.8799999999</v>
      </c>
      <c r="BE37" s="35">
        <v>-9044831.2800000031</v>
      </c>
      <c r="BF37" s="35">
        <v>9848861.4399999995</v>
      </c>
      <c r="BG37" s="35">
        <v>-4837878.4800000042</v>
      </c>
      <c r="BH37" s="35">
        <v>-4507020.41</v>
      </c>
      <c r="BI37" s="35">
        <v>-5005368.68</v>
      </c>
      <c r="BJ37" s="35">
        <v>11338001.209999999</v>
      </c>
      <c r="BK37" s="35">
        <v>-74789.78</v>
      </c>
      <c r="BL37" s="35">
        <v>-61794.819999999992</v>
      </c>
      <c r="BM37" s="35">
        <v>9139781.4800000004</v>
      </c>
      <c r="BN37" s="35">
        <v>-4693138.18</v>
      </c>
      <c r="BO37" s="35">
        <v>-3490134.5399999986</v>
      </c>
      <c r="BP37" s="35">
        <v>-1605933.2999999998</v>
      </c>
      <c r="BQ37" s="35">
        <v>12808956.41</v>
      </c>
      <c r="BR37" s="35">
        <v>-4370490.74</v>
      </c>
      <c r="BS37" s="35">
        <v>-1121775.79</v>
      </c>
      <c r="BT37" s="35">
        <v>-3167067.68</v>
      </c>
    </row>
    <row r="38" spans="1:124" x14ac:dyDescent="0.25">
      <c r="G38" s="8"/>
      <c r="H38" s="8"/>
      <c r="I38" s="8"/>
      <c r="J38" s="8"/>
      <c r="K38" s="8"/>
      <c r="L38" s="8">
        <f t="shared" ref="L38:AQ38" si="31">L36-L37</f>
        <v>-0.88000000035390258</v>
      </c>
      <c r="M38" s="8">
        <f t="shared" si="31"/>
        <v>0</v>
      </c>
      <c r="N38" s="8">
        <f t="shared" si="31"/>
        <v>0</v>
      </c>
      <c r="O38" s="8">
        <f t="shared" si="31"/>
        <v>422.11999999918044</v>
      </c>
      <c r="P38" s="8">
        <f t="shared" si="31"/>
        <v>-2960028.3200000012</v>
      </c>
      <c r="Q38" s="8">
        <f t="shared" si="31"/>
        <v>-124999999.64</v>
      </c>
      <c r="R38" s="8">
        <f t="shared" si="31"/>
        <v>125000000</v>
      </c>
      <c r="S38" s="8">
        <f t="shared" si="31"/>
        <v>2949096.6599999964</v>
      </c>
      <c r="T38" s="8">
        <f t="shared" si="31"/>
        <v>0</v>
      </c>
      <c r="U38" s="8">
        <f t="shared" si="31"/>
        <v>2323917.4499999997</v>
      </c>
      <c r="V38" s="8">
        <f t="shared" si="31"/>
        <v>0</v>
      </c>
      <c r="W38" s="8">
        <f t="shared" si="31"/>
        <v>-2323917.4500000002</v>
      </c>
      <c r="X38" s="8">
        <f t="shared" si="31"/>
        <v>-24514.230000000447</v>
      </c>
      <c r="Y38" s="8">
        <f t="shared" si="31"/>
        <v>-9.9999999981373549</v>
      </c>
      <c r="Z38" s="8">
        <f t="shared" si="31"/>
        <v>2388697.7399999965</v>
      </c>
      <c r="AA38" s="8">
        <f t="shared" si="31"/>
        <v>-2388697.7400000021</v>
      </c>
      <c r="AB38" s="8">
        <f t="shared" si="31"/>
        <v>-5004.7699999993201</v>
      </c>
      <c r="AC38" s="8">
        <f t="shared" si="31"/>
        <v>1.862645149230957E-9</v>
      </c>
      <c r="AD38" s="8">
        <f t="shared" si="31"/>
        <v>2494075.16</v>
      </c>
      <c r="AE38" s="8">
        <f t="shared" si="31"/>
        <v>-2494075.9300000016</v>
      </c>
      <c r="AF38" s="8">
        <f t="shared" si="31"/>
        <v>720.62000000057742</v>
      </c>
      <c r="AG38" s="8">
        <f t="shared" si="31"/>
        <v>-2592926.3299999996</v>
      </c>
      <c r="AH38" s="8">
        <f t="shared" si="31"/>
        <v>2592925.8400000003</v>
      </c>
      <c r="AI38" s="8">
        <f t="shared" si="31"/>
        <v>2564279.21</v>
      </c>
      <c r="AJ38" s="8">
        <f t="shared" si="31"/>
        <v>-2564279.7699999996</v>
      </c>
      <c r="AK38" s="8">
        <f t="shared" si="31"/>
        <v>-429.77999999932945</v>
      </c>
      <c r="AL38" s="8">
        <f t="shared" si="31"/>
        <v>1.9999999552965164E-2</v>
      </c>
      <c r="AM38" s="8">
        <f t="shared" si="31"/>
        <v>2683506.9000000004</v>
      </c>
      <c r="AN38" s="8">
        <f t="shared" si="31"/>
        <v>12316493.299999999</v>
      </c>
      <c r="AO38" s="8">
        <f t="shared" si="31"/>
        <v>-17092865.850000001</v>
      </c>
      <c r="AP38" s="8">
        <f t="shared" si="31"/>
        <v>2116992.9999999995</v>
      </c>
      <c r="AQ38" s="8">
        <f t="shared" si="31"/>
        <v>2717338.42</v>
      </c>
      <c r="AR38" s="8">
        <f t="shared" ref="AR38:BT38" si="32">AR36-AR37</f>
        <v>0.15999999921768904</v>
      </c>
      <c r="AS38" s="8">
        <f t="shared" si="32"/>
        <v>-2717339.0399999991</v>
      </c>
      <c r="AT38" s="8">
        <f t="shared" si="32"/>
        <v>9489.2500000009313</v>
      </c>
      <c r="AU38" s="8">
        <f t="shared" si="32"/>
        <v>0</v>
      </c>
      <c r="AV38" s="8">
        <f t="shared" si="32"/>
        <v>-2947641.4800000004</v>
      </c>
      <c r="AW38" s="8">
        <f t="shared" si="32"/>
        <v>2947641.4800000004</v>
      </c>
      <c r="AX38" s="8">
        <f t="shared" si="32"/>
        <v>-5196.1199999973178</v>
      </c>
      <c r="AY38" s="8">
        <f t="shared" si="32"/>
        <v>0</v>
      </c>
      <c r="AZ38" s="8">
        <f t="shared" si="32"/>
        <v>2832860.2299999995</v>
      </c>
      <c r="BA38" s="8">
        <f t="shared" si="32"/>
        <v>-2832860.2300000004</v>
      </c>
      <c r="BB38" s="8">
        <f t="shared" si="32"/>
        <v>19343.689999999478</v>
      </c>
      <c r="BC38" s="8">
        <f t="shared" si="32"/>
        <v>289.99999999953434</v>
      </c>
      <c r="BD38" s="8">
        <f t="shared" si="32"/>
        <v>2827811.84</v>
      </c>
      <c r="BE38" s="8">
        <f t="shared" si="32"/>
        <v>0</v>
      </c>
      <c r="BF38" s="8">
        <f t="shared" si="32"/>
        <v>-2827812.3499999996</v>
      </c>
      <c r="BG38" s="8">
        <f t="shared" si="32"/>
        <v>72885.050000000745</v>
      </c>
      <c r="BH38" s="8">
        <f t="shared" si="32"/>
        <v>0</v>
      </c>
      <c r="BI38" s="8">
        <f t="shared" si="32"/>
        <v>2801801.11</v>
      </c>
      <c r="BJ38" s="8">
        <f t="shared" si="32"/>
        <v>-2801801.1100000013</v>
      </c>
      <c r="BK38" s="8">
        <f t="shared" si="32"/>
        <v>-124943.84</v>
      </c>
      <c r="BL38" s="8">
        <f t="shared" si="32"/>
        <v>9201187.4399999995</v>
      </c>
      <c r="BM38" s="8">
        <f t="shared" si="32"/>
        <v>-10731525.510000002</v>
      </c>
      <c r="BN38" s="8">
        <f t="shared" si="32"/>
        <v>-1596610.5099999979</v>
      </c>
      <c r="BO38" s="8">
        <f t="shared" si="32"/>
        <v>2825066.2699999991</v>
      </c>
      <c r="BP38" s="8">
        <f t="shared" si="32"/>
        <v>14330164.260000002</v>
      </c>
      <c r="BQ38" s="8">
        <f t="shared" si="32"/>
        <v>-17182386.490000002</v>
      </c>
      <c r="BR38" s="8">
        <f t="shared" si="32"/>
        <v>3216921.7100000009</v>
      </c>
      <c r="BS38" s="8">
        <f t="shared" si="32"/>
        <v>-5464934.8200000012</v>
      </c>
      <c r="BT38" s="8">
        <f t="shared" si="32"/>
        <v>935375.14000000013</v>
      </c>
    </row>
    <row r="41" spans="1:124" s="45" customFormat="1" x14ac:dyDescent="0.25"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G41" s="24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P33"/>
  <sheetViews>
    <sheetView workbookViewId="0">
      <pane xSplit="1" ySplit="7" topLeftCell="JB8" activePane="bottomRight" state="frozen"/>
      <selection activeCell="JI11" sqref="JI11"/>
      <selection pane="topRight" activeCell="JI11" sqref="JI11"/>
      <selection pane="bottomLeft" activeCell="JI11" sqref="JI11"/>
      <selection pane="bottomRight" activeCell="JS14" sqref="JS14"/>
    </sheetView>
  </sheetViews>
  <sheetFormatPr defaultRowHeight="15" outlineLevelCol="2" x14ac:dyDescent="0.25"/>
  <cols>
    <col min="1" max="1" width="37" bestFit="1" customWidth="1"/>
    <col min="2" max="78" width="11.5703125" customWidth="1" outlineLevel="1"/>
    <col min="79" max="79" width="11.5703125" customWidth="1" outlineLevel="1" collapsed="1"/>
    <col min="80" max="87" width="11.5703125" customWidth="1" outlineLevel="1"/>
    <col min="88" max="88" width="11.5703125" customWidth="1" outlineLevel="1" collapsed="1"/>
    <col min="89" max="97" width="11.5703125" customWidth="1" outlineLevel="1"/>
    <col min="98" max="98" width="11.5703125" customWidth="1" outlineLevel="1" collapsed="1"/>
    <col min="99" max="103" width="11.5703125" customWidth="1" outlineLevel="1"/>
    <col min="104" max="104" width="13.5703125" customWidth="1" outlineLevel="1"/>
    <col min="105" max="105" width="11.5703125" customWidth="1" outlineLevel="1" collapsed="1"/>
    <col min="106" max="113" width="11.5703125" customWidth="1" outlineLevel="1"/>
    <col min="114" max="114" width="11.5703125" customWidth="1" outlineLevel="1" collapsed="1"/>
    <col min="115" max="116" width="11.5703125" customWidth="1" outlineLevel="1"/>
    <col min="117" max="117" width="14.5703125" customWidth="1" outlineLevel="1"/>
    <col min="118" max="121" width="11.5703125" customWidth="1" outlineLevel="1"/>
    <col min="122" max="138" width="11.5703125" hidden="1" customWidth="1" outlineLevel="2"/>
    <col min="139" max="139" width="12.28515625" hidden="1" customWidth="1" outlineLevel="2"/>
    <col min="140" max="142" width="11.5703125" hidden="1" customWidth="1" outlineLevel="2"/>
    <col min="143" max="143" width="10.5703125" customWidth="1" outlineLevel="1" collapsed="1"/>
    <col min="144" max="145" width="10.5703125" customWidth="1" outlineLevel="1"/>
    <col min="146" max="153" width="10.7109375" customWidth="1" outlineLevel="1"/>
    <col min="154" max="154" width="10.5703125" customWidth="1" outlineLevel="1"/>
    <col min="155" max="157" width="10.7109375" customWidth="1" outlineLevel="1"/>
    <col min="158" max="158" width="10.7109375" bestFit="1" customWidth="1"/>
    <col min="159" max="159" width="10.5703125" bestFit="1" customWidth="1"/>
    <col min="160" max="160" width="11.5703125" bestFit="1" customWidth="1"/>
    <col min="161" max="162" width="11.5703125" hidden="1" customWidth="1" outlineLevel="1"/>
    <col min="163" max="178" width="12.5703125" hidden="1" customWidth="1" outlineLevel="1"/>
    <col min="179" max="179" width="11.5703125" hidden="1" customWidth="1" outlineLevel="1" collapsed="1"/>
    <col min="180" max="191" width="11.5703125" hidden="1" customWidth="1" outlineLevel="1"/>
    <col min="192" max="192" width="11.5703125" bestFit="1" customWidth="1" collapsed="1"/>
    <col min="193" max="200" width="11.5703125" bestFit="1" customWidth="1"/>
    <col min="201" max="279" width="12.5703125" bestFit="1" customWidth="1"/>
  </cols>
  <sheetData>
    <row r="1" spans="1:354" x14ac:dyDescent="0.25">
      <c r="A1" t="s">
        <v>45</v>
      </c>
    </row>
    <row r="2" spans="1:354" x14ac:dyDescent="0.25">
      <c r="A2" t="s">
        <v>48</v>
      </c>
    </row>
    <row r="5" spans="1:354" x14ac:dyDescent="0.25">
      <c r="A5" t="s">
        <v>28</v>
      </c>
      <c r="B5" s="18">
        <v>40546</v>
      </c>
      <c r="C5" s="18">
        <f t="shared" ref="C5:BN5" si="0">B5+7</f>
        <v>40553</v>
      </c>
      <c r="D5" s="18">
        <f t="shared" si="0"/>
        <v>40560</v>
      </c>
      <c r="E5" s="18">
        <f t="shared" si="0"/>
        <v>40567</v>
      </c>
      <c r="F5" s="18">
        <f t="shared" si="0"/>
        <v>40574</v>
      </c>
      <c r="G5" s="18">
        <f t="shared" si="0"/>
        <v>40581</v>
      </c>
      <c r="H5" s="18">
        <f t="shared" si="0"/>
        <v>40588</v>
      </c>
      <c r="I5" s="18">
        <f t="shared" si="0"/>
        <v>40595</v>
      </c>
      <c r="J5" s="18">
        <f t="shared" si="0"/>
        <v>40602</v>
      </c>
      <c r="K5" s="18">
        <f t="shared" si="0"/>
        <v>40609</v>
      </c>
      <c r="L5" s="18">
        <f t="shared" si="0"/>
        <v>40616</v>
      </c>
      <c r="M5" s="18">
        <f t="shared" si="0"/>
        <v>40623</v>
      </c>
      <c r="N5" s="18">
        <f t="shared" si="0"/>
        <v>40630</v>
      </c>
      <c r="O5" s="18">
        <f t="shared" si="0"/>
        <v>40637</v>
      </c>
      <c r="P5" s="18">
        <f t="shared" si="0"/>
        <v>40644</v>
      </c>
      <c r="Q5" s="18">
        <f t="shared" si="0"/>
        <v>40651</v>
      </c>
      <c r="R5" s="18">
        <f t="shared" si="0"/>
        <v>40658</v>
      </c>
      <c r="S5" s="18">
        <f t="shared" si="0"/>
        <v>40665</v>
      </c>
      <c r="T5" s="18">
        <f t="shared" si="0"/>
        <v>40672</v>
      </c>
      <c r="U5" s="18">
        <f t="shared" si="0"/>
        <v>40679</v>
      </c>
      <c r="V5" s="18">
        <f t="shared" si="0"/>
        <v>40686</v>
      </c>
      <c r="W5" s="18">
        <f t="shared" si="0"/>
        <v>40693</v>
      </c>
      <c r="X5" s="18">
        <f t="shared" si="0"/>
        <v>40700</v>
      </c>
      <c r="Y5" s="18">
        <f t="shared" si="0"/>
        <v>40707</v>
      </c>
      <c r="Z5" s="18">
        <f t="shared" si="0"/>
        <v>40714</v>
      </c>
      <c r="AA5" s="18">
        <f t="shared" si="0"/>
        <v>40721</v>
      </c>
      <c r="AB5" s="18">
        <f t="shared" si="0"/>
        <v>40728</v>
      </c>
      <c r="AC5" s="18">
        <f t="shared" si="0"/>
        <v>40735</v>
      </c>
      <c r="AD5" s="18">
        <f t="shared" si="0"/>
        <v>40742</v>
      </c>
      <c r="AE5" s="18">
        <f t="shared" si="0"/>
        <v>40749</v>
      </c>
      <c r="AF5" s="18">
        <f t="shared" si="0"/>
        <v>40756</v>
      </c>
      <c r="AG5" s="18">
        <f t="shared" si="0"/>
        <v>40763</v>
      </c>
      <c r="AH5" s="18">
        <f t="shared" si="0"/>
        <v>40770</v>
      </c>
      <c r="AI5" s="18">
        <f t="shared" si="0"/>
        <v>40777</v>
      </c>
      <c r="AJ5" s="18">
        <f t="shared" si="0"/>
        <v>40784</v>
      </c>
      <c r="AK5" s="18">
        <f t="shared" si="0"/>
        <v>40791</v>
      </c>
      <c r="AL5" s="18">
        <f t="shared" si="0"/>
        <v>40798</v>
      </c>
      <c r="AM5" s="18">
        <f t="shared" si="0"/>
        <v>40805</v>
      </c>
      <c r="AN5" s="18">
        <f t="shared" si="0"/>
        <v>40812</v>
      </c>
      <c r="AO5" s="18">
        <f t="shared" si="0"/>
        <v>40819</v>
      </c>
      <c r="AP5" s="18">
        <f t="shared" si="0"/>
        <v>40826</v>
      </c>
      <c r="AQ5" s="18">
        <f t="shared" si="0"/>
        <v>40833</v>
      </c>
      <c r="AR5" s="18">
        <f t="shared" si="0"/>
        <v>40840</v>
      </c>
      <c r="AS5" s="18">
        <f t="shared" si="0"/>
        <v>40847</v>
      </c>
      <c r="AT5" s="18">
        <f t="shared" si="0"/>
        <v>40854</v>
      </c>
      <c r="AU5" s="18">
        <f t="shared" si="0"/>
        <v>40861</v>
      </c>
      <c r="AV5" s="18">
        <f t="shared" si="0"/>
        <v>40868</v>
      </c>
      <c r="AW5" s="18">
        <f t="shared" si="0"/>
        <v>40875</v>
      </c>
      <c r="AX5" s="18">
        <f t="shared" si="0"/>
        <v>40882</v>
      </c>
      <c r="AY5" s="18">
        <f t="shared" si="0"/>
        <v>40889</v>
      </c>
      <c r="AZ5" s="18">
        <f t="shared" si="0"/>
        <v>40896</v>
      </c>
      <c r="BA5" s="18">
        <f t="shared" si="0"/>
        <v>40903</v>
      </c>
      <c r="BB5" s="18">
        <f t="shared" si="0"/>
        <v>40910</v>
      </c>
      <c r="BC5" s="18">
        <f t="shared" si="0"/>
        <v>40917</v>
      </c>
      <c r="BD5" s="18">
        <f t="shared" si="0"/>
        <v>40924</v>
      </c>
      <c r="BE5" s="18">
        <f t="shared" si="0"/>
        <v>40931</v>
      </c>
      <c r="BF5" s="18">
        <f t="shared" si="0"/>
        <v>40938</v>
      </c>
      <c r="BG5" s="18">
        <f t="shared" si="0"/>
        <v>40945</v>
      </c>
      <c r="BH5" s="18">
        <f t="shared" si="0"/>
        <v>40952</v>
      </c>
      <c r="BI5" s="18">
        <f t="shared" si="0"/>
        <v>40959</v>
      </c>
      <c r="BJ5" s="18">
        <f t="shared" si="0"/>
        <v>40966</v>
      </c>
      <c r="BK5" s="18">
        <f t="shared" si="0"/>
        <v>40973</v>
      </c>
      <c r="BL5" s="18">
        <f t="shared" si="0"/>
        <v>40980</v>
      </c>
      <c r="BM5" s="18">
        <f t="shared" si="0"/>
        <v>40987</v>
      </c>
      <c r="BN5" s="18">
        <f t="shared" si="0"/>
        <v>40994</v>
      </c>
      <c r="BO5" s="18">
        <f t="shared" ref="BO5:DZ5" si="1">BN5+7</f>
        <v>41001</v>
      </c>
      <c r="BP5" s="18">
        <f t="shared" si="1"/>
        <v>41008</v>
      </c>
      <c r="BQ5" s="18">
        <f t="shared" si="1"/>
        <v>41015</v>
      </c>
      <c r="BR5" s="18">
        <f t="shared" si="1"/>
        <v>41022</v>
      </c>
      <c r="BS5" s="18">
        <f t="shared" si="1"/>
        <v>41029</v>
      </c>
      <c r="BT5" s="18">
        <f t="shared" si="1"/>
        <v>41036</v>
      </c>
      <c r="BU5" s="18">
        <f t="shared" si="1"/>
        <v>41043</v>
      </c>
      <c r="BV5" s="18">
        <f t="shared" si="1"/>
        <v>41050</v>
      </c>
      <c r="BW5" s="18">
        <f t="shared" si="1"/>
        <v>41057</v>
      </c>
      <c r="BX5" s="18">
        <f t="shared" si="1"/>
        <v>41064</v>
      </c>
      <c r="BY5" s="18">
        <f t="shared" si="1"/>
        <v>41071</v>
      </c>
      <c r="BZ5" s="18">
        <f t="shared" si="1"/>
        <v>41078</v>
      </c>
      <c r="CA5" s="18">
        <f t="shared" si="1"/>
        <v>41085</v>
      </c>
      <c r="CB5" s="18">
        <f t="shared" si="1"/>
        <v>41092</v>
      </c>
      <c r="CC5" s="18">
        <f t="shared" si="1"/>
        <v>41099</v>
      </c>
      <c r="CD5" s="18">
        <f t="shared" si="1"/>
        <v>41106</v>
      </c>
      <c r="CE5" s="18">
        <f t="shared" si="1"/>
        <v>41113</v>
      </c>
      <c r="CF5" s="18">
        <f t="shared" si="1"/>
        <v>41120</v>
      </c>
      <c r="CG5" s="18">
        <f t="shared" si="1"/>
        <v>41127</v>
      </c>
      <c r="CH5" s="18">
        <f t="shared" si="1"/>
        <v>41134</v>
      </c>
      <c r="CI5" s="18">
        <f t="shared" si="1"/>
        <v>41141</v>
      </c>
      <c r="CJ5" s="18">
        <f t="shared" si="1"/>
        <v>41148</v>
      </c>
      <c r="CK5" s="18">
        <f t="shared" si="1"/>
        <v>41155</v>
      </c>
      <c r="CL5" s="18">
        <f t="shared" si="1"/>
        <v>41162</v>
      </c>
      <c r="CM5" s="18">
        <f t="shared" si="1"/>
        <v>41169</v>
      </c>
      <c r="CN5" s="18">
        <f t="shared" si="1"/>
        <v>41176</v>
      </c>
      <c r="CO5" s="18">
        <f t="shared" si="1"/>
        <v>41183</v>
      </c>
      <c r="CP5" s="18">
        <f t="shared" si="1"/>
        <v>41190</v>
      </c>
      <c r="CQ5" s="18">
        <f t="shared" si="1"/>
        <v>41197</v>
      </c>
      <c r="CR5" s="18">
        <f t="shared" si="1"/>
        <v>41204</v>
      </c>
      <c r="CS5" s="18">
        <f t="shared" si="1"/>
        <v>41211</v>
      </c>
      <c r="CT5" s="18">
        <f t="shared" si="1"/>
        <v>41218</v>
      </c>
      <c r="CU5" s="18">
        <f t="shared" si="1"/>
        <v>41225</v>
      </c>
      <c r="CV5" s="18">
        <f t="shared" si="1"/>
        <v>41232</v>
      </c>
      <c r="CW5" s="18">
        <f t="shared" si="1"/>
        <v>41239</v>
      </c>
      <c r="CX5" s="18">
        <f t="shared" si="1"/>
        <v>41246</v>
      </c>
      <c r="CY5" s="18">
        <f t="shared" si="1"/>
        <v>41253</v>
      </c>
      <c r="CZ5" s="18">
        <f t="shared" si="1"/>
        <v>41260</v>
      </c>
      <c r="DA5" s="18">
        <f t="shared" si="1"/>
        <v>41267</v>
      </c>
      <c r="DB5" s="18">
        <f t="shared" si="1"/>
        <v>41274</v>
      </c>
      <c r="DC5" s="18">
        <f t="shared" si="1"/>
        <v>41281</v>
      </c>
      <c r="DD5" s="18">
        <f t="shared" si="1"/>
        <v>41288</v>
      </c>
      <c r="DE5" s="18">
        <f t="shared" si="1"/>
        <v>41295</v>
      </c>
      <c r="DF5" s="18">
        <f t="shared" si="1"/>
        <v>41302</v>
      </c>
      <c r="DG5" s="18">
        <f t="shared" si="1"/>
        <v>41309</v>
      </c>
      <c r="DH5" s="18">
        <f t="shared" si="1"/>
        <v>41316</v>
      </c>
      <c r="DI5" s="18">
        <f t="shared" si="1"/>
        <v>41323</v>
      </c>
      <c r="DJ5" s="18">
        <f t="shared" si="1"/>
        <v>41330</v>
      </c>
      <c r="DK5" s="18">
        <f t="shared" si="1"/>
        <v>41337</v>
      </c>
      <c r="DL5" s="18">
        <f t="shared" si="1"/>
        <v>41344</v>
      </c>
      <c r="DM5" s="18">
        <f t="shared" si="1"/>
        <v>41351</v>
      </c>
      <c r="DN5" s="18">
        <f t="shared" si="1"/>
        <v>41358</v>
      </c>
      <c r="DO5" s="18">
        <f t="shared" si="1"/>
        <v>41365</v>
      </c>
      <c r="DP5" s="18">
        <f t="shared" si="1"/>
        <v>41372</v>
      </c>
      <c r="DQ5" s="18">
        <f t="shared" si="1"/>
        <v>41379</v>
      </c>
      <c r="DR5" s="18">
        <f t="shared" si="1"/>
        <v>41386</v>
      </c>
      <c r="DS5" s="18">
        <f t="shared" si="1"/>
        <v>41393</v>
      </c>
      <c r="DT5" s="18">
        <f t="shared" si="1"/>
        <v>41400</v>
      </c>
      <c r="DU5" s="18">
        <f t="shared" si="1"/>
        <v>41407</v>
      </c>
      <c r="DV5" s="18">
        <f t="shared" si="1"/>
        <v>41414</v>
      </c>
      <c r="DW5" s="18">
        <f t="shared" si="1"/>
        <v>41421</v>
      </c>
      <c r="DX5" s="18">
        <f t="shared" si="1"/>
        <v>41428</v>
      </c>
      <c r="DY5" s="18">
        <f t="shared" si="1"/>
        <v>41435</v>
      </c>
      <c r="DZ5" s="18">
        <f t="shared" si="1"/>
        <v>41442</v>
      </c>
      <c r="EA5" s="18">
        <f t="shared" ref="EA5:GL5" si="2">DZ5+7</f>
        <v>41449</v>
      </c>
      <c r="EB5" s="18">
        <f t="shared" si="2"/>
        <v>41456</v>
      </c>
      <c r="EC5" s="18">
        <f t="shared" si="2"/>
        <v>41463</v>
      </c>
      <c r="ED5" s="18">
        <f t="shared" si="2"/>
        <v>41470</v>
      </c>
      <c r="EE5" s="18">
        <f t="shared" si="2"/>
        <v>41477</v>
      </c>
      <c r="EF5" s="18">
        <f t="shared" si="2"/>
        <v>41484</v>
      </c>
      <c r="EG5" s="18">
        <f t="shared" si="2"/>
        <v>41491</v>
      </c>
      <c r="EH5" s="18">
        <f t="shared" si="2"/>
        <v>41498</v>
      </c>
      <c r="EI5" s="18">
        <f t="shared" si="2"/>
        <v>41505</v>
      </c>
      <c r="EJ5" s="18">
        <f t="shared" si="2"/>
        <v>41512</v>
      </c>
      <c r="EK5" s="18">
        <f t="shared" si="2"/>
        <v>41519</v>
      </c>
      <c r="EL5" s="18">
        <f t="shared" si="2"/>
        <v>41526</v>
      </c>
      <c r="EM5" s="18">
        <f t="shared" si="2"/>
        <v>41533</v>
      </c>
      <c r="EN5" s="18">
        <f t="shared" si="2"/>
        <v>41540</v>
      </c>
      <c r="EO5" s="18">
        <f t="shared" si="2"/>
        <v>41547</v>
      </c>
      <c r="EP5" s="18">
        <f t="shared" si="2"/>
        <v>41554</v>
      </c>
      <c r="EQ5" s="18">
        <f t="shared" si="2"/>
        <v>41561</v>
      </c>
      <c r="ER5" s="18">
        <f t="shared" si="2"/>
        <v>41568</v>
      </c>
      <c r="ES5" s="18">
        <f t="shared" si="2"/>
        <v>41575</v>
      </c>
      <c r="ET5" s="18">
        <f t="shared" si="2"/>
        <v>41582</v>
      </c>
      <c r="EU5" s="18">
        <f t="shared" si="2"/>
        <v>41589</v>
      </c>
      <c r="EV5" s="18">
        <f t="shared" si="2"/>
        <v>41596</v>
      </c>
      <c r="EW5" s="18">
        <f t="shared" si="2"/>
        <v>41603</v>
      </c>
      <c r="EX5" s="18">
        <f t="shared" si="2"/>
        <v>41610</v>
      </c>
      <c r="EY5" s="18">
        <f t="shared" si="2"/>
        <v>41617</v>
      </c>
      <c r="EZ5" s="18">
        <f t="shared" si="2"/>
        <v>41624</v>
      </c>
      <c r="FA5" s="18">
        <f t="shared" si="2"/>
        <v>41631</v>
      </c>
      <c r="FB5" s="18">
        <f t="shared" si="2"/>
        <v>41638</v>
      </c>
      <c r="FC5" s="18">
        <f t="shared" si="2"/>
        <v>41645</v>
      </c>
      <c r="FD5" s="18">
        <f t="shared" si="2"/>
        <v>41652</v>
      </c>
      <c r="FE5" s="18">
        <f t="shared" si="2"/>
        <v>41659</v>
      </c>
      <c r="FF5" s="18">
        <f t="shared" si="2"/>
        <v>41666</v>
      </c>
      <c r="FG5" s="18">
        <f t="shared" si="2"/>
        <v>41673</v>
      </c>
      <c r="FH5" s="18">
        <f t="shared" si="2"/>
        <v>41680</v>
      </c>
      <c r="FI5" s="18">
        <f t="shared" si="2"/>
        <v>41687</v>
      </c>
      <c r="FJ5" s="18">
        <f t="shared" si="2"/>
        <v>41694</v>
      </c>
      <c r="FK5" s="18">
        <f t="shared" si="2"/>
        <v>41701</v>
      </c>
      <c r="FL5" s="18">
        <f t="shared" si="2"/>
        <v>41708</v>
      </c>
      <c r="FM5" s="18">
        <f t="shared" si="2"/>
        <v>41715</v>
      </c>
      <c r="FN5" s="18">
        <f t="shared" si="2"/>
        <v>41722</v>
      </c>
      <c r="FO5" s="18">
        <f t="shared" si="2"/>
        <v>41729</v>
      </c>
      <c r="FP5" s="18">
        <f t="shared" si="2"/>
        <v>41736</v>
      </c>
      <c r="FQ5" s="18">
        <f t="shared" si="2"/>
        <v>41743</v>
      </c>
      <c r="FR5" s="18">
        <f t="shared" si="2"/>
        <v>41750</v>
      </c>
      <c r="FS5" s="18">
        <f t="shared" si="2"/>
        <v>41757</v>
      </c>
      <c r="FT5" s="18">
        <f t="shared" si="2"/>
        <v>41764</v>
      </c>
      <c r="FU5" s="18">
        <f t="shared" si="2"/>
        <v>41771</v>
      </c>
      <c r="FV5" s="18">
        <f t="shared" si="2"/>
        <v>41778</v>
      </c>
      <c r="FW5" s="18">
        <f t="shared" si="2"/>
        <v>41785</v>
      </c>
      <c r="FX5" s="18">
        <f t="shared" si="2"/>
        <v>41792</v>
      </c>
      <c r="FY5" s="18">
        <f t="shared" si="2"/>
        <v>41799</v>
      </c>
      <c r="FZ5" s="18">
        <f t="shared" si="2"/>
        <v>41806</v>
      </c>
      <c r="GA5" s="18">
        <f t="shared" si="2"/>
        <v>41813</v>
      </c>
      <c r="GB5" s="18">
        <f t="shared" si="2"/>
        <v>41820</v>
      </c>
      <c r="GC5" s="18">
        <f t="shared" si="2"/>
        <v>41827</v>
      </c>
      <c r="GD5" s="18">
        <f t="shared" si="2"/>
        <v>41834</v>
      </c>
      <c r="GE5" s="18">
        <f t="shared" si="2"/>
        <v>41841</v>
      </c>
      <c r="GF5" s="18">
        <f t="shared" si="2"/>
        <v>41848</v>
      </c>
      <c r="GG5" s="18">
        <f t="shared" si="2"/>
        <v>41855</v>
      </c>
      <c r="GH5" s="18">
        <f t="shared" si="2"/>
        <v>41862</v>
      </c>
      <c r="GI5" s="18">
        <f t="shared" si="2"/>
        <v>41869</v>
      </c>
      <c r="GJ5" s="18">
        <f t="shared" si="2"/>
        <v>41876</v>
      </c>
      <c r="GK5" s="18">
        <f t="shared" si="2"/>
        <v>41883</v>
      </c>
      <c r="GL5" s="18">
        <f t="shared" si="2"/>
        <v>41890</v>
      </c>
      <c r="GM5" s="18">
        <f t="shared" ref="GM5:IX5" si="3">GL5+7</f>
        <v>41897</v>
      </c>
      <c r="GN5" s="18">
        <f t="shared" si="3"/>
        <v>41904</v>
      </c>
      <c r="GO5" s="18">
        <f t="shared" si="3"/>
        <v>41911</v>
      </c>
      <c r="GP5" s="18">
        <f t="shared" si="3"/>
        <v>41918</v>
      </c>
      <c r="GQ5" s="18">
        <f t="shared" si="3"/>
        <v>41925</v>
      </c>
      <c r="GR5" s="18">
        <f t="shared" si="3"/>
        <v>41932</v>
      </c>
      <c r="GS5" s="18">
        <f t="shared" si="3"/>
        <v>41939</v>
      </c>
      <c r="GT5" s="18">
        <f t="shared" si="3"/>
        <v>41946</v>
      </c>
      <c r="GU5" s="18">
        <f t="shared" si="3"/>
        <v>41953</v>
      </c>
      <c r="GV5" s="18">
        <f t="shared" si="3"/>
        <v>41960</v>
      </c>
      <c r="GW5" s="18">
        <f t="shared" si="3"/>
        <v>41967</v>
      </c>
      <c r="GX5" s="18">
        <f t="shared" si="3"/>
        <v>41974</v>
      </c>
      <c r="GY5" s="18">
        <f t="shared" si="3"/>
        <v>41981</v>
      </c>
      <c r="GZ5" s="18">
        <f t="shared" si="3"/>
        <v>41988</v>
      </c>
      <c r="HA5" s="18">
        <f t="shared" si="3"/>
        <v>41995</v>
      </c>
      <c r="HB5" s="18">
        <f t="shared" si="3"/>
        <v>42002</v>
      </c>
      <c r="HC5" s="18">
        <f t="shared" si="3"/>
        <v>42009</v>
      </c>
      <c r="HD5" s="18">
        <f t="shared" si="3"/>
        <v>42016</v>
      </c>
      <c r="HE5" s="18">
        <f t="shared" si="3"/>
        <v>42023</v>
      </c>
      <c r="HF5" s="18">
        <f t="shared" si="3"/>
        <v>42030</v>
      </c>
      <c r="HG5" s="18">
        <f t="shared" si="3"/>
        <v>42037</v>
      </c>
      <c r="HH5" s="18">
        <f t="shared" si="3"/>
        <v>42044</v>
      </c>
      <c r="HI5" s="18">
        <f t="shared" si="3"/>
        <v>42051</v>
      </c>
      <c r="HJ5" s="18">
        <f t="shared" si="3"/>
        <v>42058</v>
      </c>
      <c r="HK5" s="18">
        <f t="shared" si="3"/>
        <v>42065</v>
      </c>
      <c r="HL5" s="18">
        <f t="shared" si="3"/>
        <v>42072</v>
      </c>
      <c r="HM5" s="18">
        <f t="shared" si="3"/>
        <v>42079</v>
      </c>
      <c r="HN5" s="18">
        <f t="shared" si="3"/>
        <v>42086</v>
      </c>
      <c r="HO5" s="18">
        <f t="shared" si="3"/>
        <v>42093</v>
      </c>
      <c r="HP5" s="18">
        <f t="shared" si="3"/>
        <v>42100</v>
      </c>
      <c r="HQ5" s="18">
        <f t="shared" si="3"/>
        <v>42107</v>
      </c>
      <c r="HR5" s="18">
        <f t="shared" si="3"/>
        <v>42114</v>
      </c>
      <c r="HS5" s="18">
        <f t="shared" si="3"/>
        <v>42121</v>
      </c>
      <c r="HT5" s="18">
        <f t="shared" si="3"/>
        <v>42128</v>
      </c>
      <c r="HU5" s="18">
        <f t="shared" si="3"/>
        <v>42135</v>
      </c>
      <c r="HV5" s="18">
        <f t="shared" si="3"/>
        <v>42142</v>
      </c>
      <c r="HW5" s="18">
        <f t="shared" si="3"/>
        <v>42149</v>
      </c>
      <c r="HX5" s="18">
        <f t="shared" si="3"/>
        <v>42156</v>
      </c>
      <c r="HY5" s="18">
        <f t="shared" si="3"/>
        <v>42163</v>
      </c>
      <c r="HZ5" s="18">
        <f t="shared" si="3"/>
        <v>42170</v>
      </c>
      <c r="IA5" s="18">
        <f t="shared" si="3"/>
        <v>42177</v>
      </c>
      <c r="IB5" s="18">
        <f t="shared" si="3"/>
        <v>42184</v>
      </c>
      <c r="IC5" s="18">
        <f t="shared" si="3"/>
        <v>42191</v>
      </c>
      <c r="ID5" s="18">
        <f t="shared" si="3"/>
        <v>42198</v>
      </c>
      <c r="IE5" s="18">
        <f t="shared" si="3"/>
        <v>42205</v>
      </c>
      <c r="IF5" s="18">
        <f t="shared" si="3"/>
        <v>42212</v>
      </c>
      <c r="IG5" s="18">
        <f t="shared" si="3"/>
        <v>42219</v>
      </c>
      <c r="IH5" s="18">
        <f t="shared" si="3"/>
        <v>42226</v>
      </c>
      <c r="II5" s="18">
        <f t="shared" si="3"/>
        <v>42233</v>
      </c>
      <c r="IJ5" s="18">
        <f t="shared" si="3"/>
        <v>42240</v>
      </c>
      <c r="IK5" s="18">
        <f t="shared" si="3"/>
        <v>42247</v>
      </c>
      <c r="IL5" s="18">
        <f t="shared" si="3"/>
        <v>42254</v>
      </c>
      <c r="IM5" s="18">
        <f t="shared" si="3"/>
        <v>42261</v>
      </c>
      <c r="IN5" s="18">
        <f t="shared" si="3"/>
        <v>42268</v>
      </c>
      <c r="IO5" s="18">
        <f t="shared" si="3"/>
        <v>42275</v>
      </c>
      <c r="IP5" s="18">
        <f t="shared" si="3"/>
        <v>42282</v>
      </c>
      <c r="IQ5" s="18">
        <f t="shared" si="3"/>
        <v>42289</v>
      </c>
      <c r="IR5" s="18">
        <f t="shared" si="3"/>
        <v>42296</v>
      </c>
      <c r="IS5" s="18">
        <f t="shared" si="3"/>
        <v>42303</v>
      </c>
      <c r="IT5" s="18">
        <f t="shared" si="3"/>
        <v>42310</v>
      </c>
      <c r="IU5" s="18">
        <f t="shared" si="3"/>
        <v>42317</v>
      </c>
      <c r="IV5" s="18">
        <f t="shared" si="3"/>
        <v>42324</v>
      </c>
      <c r="IW5" s="18">
        <f t="shared" si="3"/>
        <v>42331</v>
      </c>
      <c r="IX5" s="18">
        <f t="shared" si="3"/>
        <v>42338</v>
      </c>
      <c r="IY5" s="18">
        <f t="shared" ref="IY5:LJ5" si="4">IX5+7</f>
        <v>42345</v>
      </c>
      <c r="IZ5" s="18">
        <f t="shared" si="4"/>
        <v>42352</v>
      </c>
      <c r="JA5" s="18">
        <f t="shared" si="4"/>
        <v>42359</v>
      </c>
      <c r="JB5" s="18">
        <f t="shared" si="4"/>
        <v>42366</v>
      </c>
      <c r="JC5" s="18">
        <f t="shared" si="4"/>
        <v>42373</v>
      </c>
      <c r="JD5" s="18">
        <f t="shared" si="4"/>
        <v>42380</v>
      </c>
      <c r="JE5" s="18">
        <f t="shared" si="4"/>
        <v>42387</v>
      </c>
      <c r="JF5" s="18">
        <f t="shared" si="4"/>
        <v>42394</v>
      </c>
      <c r="JG5" s="18">
        <f t="shared" si="4"/>
        <v>42401</v>
      </c>
      <c r="JH5" s="18">
        <f t="shared" si="4"/>
        <v>42408</v>
      </c>
      <c r="JI5" s="18">
        <f t="shared" si="4"/>
        <v>42415</v>
      </c>
      <c r="JJ5" s="18">
        <f t="shared" si="4"/>
        <v>42422</v>
      </c>
      <c r="JK5" s="18">
        <f t="shared" si="4"/>
        <v>42429</v>
      </c>
      <c r="JL5" s="18">
        <f t="shared" si="4"/>
        <v>42436</v>
      </c>
      <c r="JM5" s="18">
        <f t="shared" si="4"/>
        <v>42443</v>
      </c>
      <c r="JN5" s="18">
        <f t="shared" si="4"/>
        <v>42450</v>
      </c>
      <c r="JO5" s="18">
        <f t="shared" si="4"/>
        <v>42457</v>
      </c>
      <c r="JP5" s="18">
        <f t="shared" si="4"/>
        <v>42464</v>
      </c>
      <c r="JQ5" s="18">
        <f t="shared" si="4"/>
        <v>42471</v>
      </c>
      <c r="JR5" s="18">
        <f t="shared" si="4"/>
        <v>42478</v>
      </c>
      <c r="JS5" s="18">
        <f t="shared" si="4"/>
        <v>42485</v>
      </c>
      <c r="JT5" s="18">
        <f t="shared" si="4"/>
        <v>42492</v>
      </c>
      <c r="JU5" s="18">
        <f t="shared" si="4"/>
        <v>42499</v>
      </c>
      <c r="JV5" s="18">
        <f t="shared" si="4"/>
        <v>42506</v>
      </c>
      <c r="JW5" s="18">
        <f t="shared" si="4"/>
        <v>42513</v>
      </c>
      <c r="JX5" s="18">
        <f t="shared" si="4"/>
        <v>42520</v>
      </c>
      <c r="JY5" s="18">
        <f t="shared" si="4"/>
        <v>42527</v>
      </c>
      <c r="JZ5" s="18">
        <f t="shared" si="4"/>
        <v>42534</v>
      </c>
      <c r="KA5" s="18">
        <f t="shared" si="4"/>
        <v>42541</v>
      </c>
      <c r="KB5" s="18">
        <f t="shared" si="4"/>
        <v>42548</v>
      </c>
      <c r="KC5" s="18">
        <f t="shared" si="4"/>
        <v>42555</v>
      </c>
      <c r="KD5" s="18">
        <f t="shared" si="4"/>
        <v>42562</v>
      </c>
      <c r="KE5" s="18">
        <f t="shared" si="4"/>
        <v>42569</v>
      </c>
      <c r="KF5" s="18">
        <f t="shared" si="4"/>
        <v>42576</v>
      </c>
      <c r="KG5" s="18">
        <f t="shared" si="4"/>
        <v>42583</v>
      </c>
      <c r="KH5" s="18">
        <f t="shared" si="4"/>
        <v>42590</v>
      </c>
      <c r="KI5" s="18">
        <f t="shared" si="4"/>
        <v>42597</v>
      </c>
      <c r="KJ5" s="18">
        <f t="shared" si="4"/>
        <v>42604</v>
      </c>
      <c r="KK5" s="18">
        <f t="shared" si="4"/>
        <v>42611</v>
      </c>
      <c r="KL5" s="18">
        <f t="shared" si="4"/>
        <v>42618</v>
      </c>
      <c r="KM5" s="18">
        <f t="shared" si="4"/>
        <v>42625</v>
      </c>
      <c r="KN5" s="18">
        <f t="shared" si="4"/>
        <v>42632</v>
      </c>
      <c r="KO5" s="18">
        <f t="shared" si="4"/>
        <v>42639</v>
      </c>
      <c r="KP5" s="18">
        <f t="shared" si="4"/>
        <v>42646</v>
      </c>
      <c r="KQ5" s="18">
        <f t="shared" si="4"/>
        <v>42653</v>
      </c>
      <c r="KR5" s="18">
        <f t="shared" si="4"/>
        <v>42660</v>
      </c>
      <c r="KS5" s="18">
        <f t="shared" si="4"/>
        <v>42667</v>
      </c>
      <c r="KT5" s="18">
        <f t="shared" si="4"/>
        <v>42674</v>
      </c>
      <c r="KU5" s="18">
        <f t="shared" si="4"/>
        <v>42681</v>
      </c>
      <c r="KV5" s="18">
        <f t="shared" si="4"/>
        <v>42688</v>
      </c>
      <c r="KW5" s="18">
        <f t="shared" si="4"/>
        <v>42695</v>
      </c>
      <c r="KX5" s="18">
        <f t="shared" si="4"/>
        <v>42702</v>
      </c>
      <c r="KY5" s="18">
        <f t="shared" si="4"/>
        <v>42709</v>
      </c>
      <c r="KZ5" s="18">
        <f t="shared" si="4"/>
        <v>42716</v>
      </c>
      <c r="LA5" s="18">
        <f t="shared" si="4"/>
        <v>42723</v>
      </c>
      <c r="LB5" s="18">
        <f t="shared" si="4"/>
        <v>42730</v>
      </c>
      <c r="LC5" s="18">
        <f t="shared" si="4"/>
        <v>42737</v>
      </c>
      <c r="LD5" s="18">
        <f t="shared" si="4"/>
        <v>42744</v>
      </c>
      <c r="LE5" s="18">
        <f t="shared" si="4"/>
        <v>42751</v>
      </c>
      <c r="LF5" s="18">
        <f t="shared" si="4"/>
        <v>42758</v>
      </c>
      <c r="LG5" s="18">
        <f t="shared" si="4"/>
        <v>42765</v>
      </c>
      <c r="LH5" s="18">
        <f t="shared" si="4"/>
        <v>42772</v>
      </c>
      <c r="LI5" s="18">
        <f t="shared" si="4"/>
        <v>42779</v>
      </c>
      <c r="LJ5" s="18">
        <f t="shared" si="4"/>
        <v>42786</v>
      </c>
      <c r="LK5" s="18">
        <f t="shared" ref="LK5:MP5" si="5">LJ5+7</f>
        <v>42793</v>
      </c>
      <c r="LL5" s="18">
        <f t="shared" si="5"/>
        <v>42800</v>
      </c>
      <c r="LM5" s="18">
        <f t="shared" si="5"/>
        <v>42807</v>
      </c>
      <c r="LN5" s="18">
        <f t="shared" si="5"/>
        <v>42814</v>
      </c>
      <c r="LO5" s="18">
        <f t="shared" si="5"/>
        <v>42821</v>
      </c>
      <c r="LP5" s="18">
        <f t="shared" si="5"/>
        <v>42828</v>
      </c>
      <c r="LQ5" s="18">
        <f t="shared" si="5"/>
        <v>42835</v>
      </c>
      <c r="LR5" s="18">
        <f t="shared" si="5"/>
        <v>42842</v>
      </c>
      <c r="LS5" s="18">
        <f t="shared" si="5"/>
        <v>42849</v>
      </c>
      <c r="LT5" s="18">
        <f t="shared" si="5"/>
        <v>42856</v>
      </c>
      <c r="LU5" s="18">
        <f t="shared" si="5"/>
        <v>42863</v>
      </c>
      <c r="LV5" s="18">
        <f t="shared" si="5"/>
        <v>42870</v>
      </c>
      <c r="LW5" s="18">
        <f t="shared" si="5"/>
        <v>42877</v>
      </c>
      <c r="LX5" s="18">
        <f t="shared" si="5"/>
        <v>42884</v>
      </c>
      <c r="LY5" s="18">
        <f t="shared" si="5"/>
        <v>42891</v>
      </c>
      <c r="LZ5" s="18">
        <f t="shared" si="5"/>
        <v>42898</v>
      </c>
      <c r="MA5" s="18">
        <f t="shared" si="5"/>
        <v>42905</v>
      </c>
      <c r="MB5" s="18">
        <f t="shared" si="5"/>
        <v>42912</v>
      </c>
      <c r="MC5" s="18">
        <f t="shared" si="5"/>
        <v>42919</v>
      </c>
      <c r="MD5" s="18">
        <f t="shared" si="5"/>
        <v>42926</v>
      </c>
      <c r="ME5" s="18">
        <f t="shared" si="5"/>
        <v>42933</v>
      </c>
      <c r="MF5" s="18">
        <f t="shared" si="5"/>
        <v>42940</v>
      </c>
      <c r="MG5" s="18">
        <f t="shared" si="5"/>
        <v>42947</v>
      </c>
      <c r="MH5" s="18">
        <f t="shared" si="5"/>
        <v>42954</v>
      </c>
      <c r="MI5" s="18">
        <f t="shared" si="5"/>
        <v>42961</v>
      </c>
      <c r="MJ5" s="18">
        <f t="shared" si="5"/>
        <v>42968</v>
      </c>
      <c r="MK5" s="18">
        <f t="shared" si="5"/>
        <v>42975</v>
      </c>
      <c r="ML5" s="18">
        <f t="shared" si="5"/>
        <v>42982</v>
      </c>
      <c r="MM5" s="18">
        <f t="shared" si="5"/>
        <v>42989</v>
      </c>
      <c r="MN5" s="18">
        <f t="shared" si="5"/>
        <v>42996</v>
      </c>
      <c r="MO5" s="18">
        <f t="shared" si="5"/>
        <v>43003</v>
      </c>
      <c r="MP5" s="18">
        <f t="shared" si="5"/>
        <v>43010</v>
      </c>
    </row>
    <row r="6" spans="1:354" x14ac:dyDescent="0.25">
      <c r="A6" t="s">
        <v>27</v>
      </c>
      <c r="B6" s="18">
        <f t="shared" ref="B6:BM6" si="6">B5+6</f>
        <v>40552</v>
      </c>
      <c r="C6" s="18">
        <f t="shared" si="6"/>
        <v>40559</v>
      </c>
      <c r="D6" s="18">
        <f t="shared" si="6"/>
        <v>40566</v>
      </c>
      <c r="E6" s="18">
        <f t="shared" si="6"/>
        <v>40573</v>
      </c>
      <c r="F6" s="18">
        <f t="shared" si="6"/>
        <v>40580</v>
      </c>
      <c r="G6" s="18">
        <f t="shared" si="6"/>
        <v>40587</v>
      </c>
      <c r="H6" s="18">
        <f t="shared" si="6"/>
        <v>40594</v>
      </c>
      <c r="I6" s="18">
        <f t="shared" si="6"/>
        <v>40601</v>
      </c>
      <c r="J6" s="18">
        <f t="shared" si="6"/>
        <v>40608</v>
      </c>
      <c r="K6" s="18">
        <f t="shared" si="6"/>
        <v>40615</v>
      </c>
      <c r="L6" s="18">
        <f t="shared" si="6"/>
        <v>40622</v>
      </c>
      <c r="M6" s="18">
        <f t="shared" si="6"/>
        <v>40629</v>
      </c>
      <c r="N6" s="18">
        <f t="shared" si="6"/>
        <v>40636</v>
      </c>
      <c r="O6" s="18">
        <f t="shared" si="6"/>
        <v>40643</v>
      </c>
      <c r="P6" s="18">
        <f t="shared" si="6"/>
        <v>40650</v>
      </c>
      <c r="Q6" s="18">
        <f t="shared" si="6"/>
        <v>40657</v>
      </c>
      <c r="R6" s="18">
        <f t="shared" si="6"/>
        <v>40664</v>
      </c>
      <c r="S6" s="18">
        <f t="shared" si="6"/>
        <v>40671</v>
      </c>
      <c r="T6" s="18">
        <f t="shared" si="6"/>
        <v>40678</v>
      </c>
      <c r="U6" s="18">
        <f t="shared" si="6"/>
        <v>40685</v>
      </c>
      <c r="V6" s="18">
        <f t="shared" si="6"/>
        <v>40692</v>
      </c>
      <c r="W6" s="18">
        <f t="shared" si="6"/>
        <v>40699</v>
      </c>
      <c r="X6" s="18">
        <f t="shared" si="6"/>
        <v>40706</v>
      </c>
      <c r="Y6" s="18">
        <f t="shared" si="6"/>
        <v>40713</v>
      </c>
      <c r="Z6" s="18">
        <f t="shared" si="6"/>
        <v>40720</v>
      </c>
      <c r="AA6" s="18">
        <f t="shared" si="6"/>
        <v>40727</v>
      </c>
      <c r="AB6" s="18">
        <f t="shared" si="6"/>
        <v>40734</v>
      </c>
      <c r="AC6" s="18">
        <f t="shared" si="6"/>
        <v>40741</v>
      </c>
      <c r="AD6" s="18">
        <f t="shared" si="6"/>
        <v>40748</v>
      </c>
      <c r="AE6" s="18">
        <f t="shared" si="6"/>
        <v>40755</v>
      </c>
      <c r="AF6" s="18">
        <f t="shared" si="6"/>
        <v>40762</v>
      </c>
      <c r="AG6" s="18">
        <f t="shared" si="6"/>
        <v>40769</v>
      </c>
      <c r="AH6" s="18">
        <f t="shared" si="6"/>
        <v>40776</v>
      </c>
      <c r="AI6" s="18">
        <f t="shared" si="6"/>
        <v>40783</v>
      </c>
      <c r="AJ6" s="18">
        <f t="shared" si="6"/>
        <v>40790</v>
      </c>
      <c r="AK6" s="18">
        <f t="shared" si="6"/>
        <v>40797</v>
      </c>
      <c r="AL6" s="18">
        <f t="shared" si="6"/>
        <v>40804</v>
      </c>
      <c r="AM6" s="18">
        <f t="shared" si="6"/>
        <v>40811</v>
      </c>
      <c r="AN6" s="18">
        <f t="shared" si="6"/>
        <v>40818</v>
      </c>
      <c r="AO6" s="18">
        <f t="shared" si="6"/>
        <v>40825</v>
      </c>
      <c r="AP6" s="18">
        <f t="shared" si="6"/>
        <v>40832</v>
      </c>
      <c r="AQ6" s="18">
        <f t="shared" si="6"/>
        <v>40839</v>
      </c>
      <c r="AR6" s="18">
        <f t="shared" si="6"/>
        <v>40846</v>
      </c>
      <c r="AS6" s="18">
        <f t="shared" si="6"/>
        <v>40853</v>
      </c>
      <c r="AT6" s="18">
        <f t="shared" si="6"/>
        <v>40860</v>
      </c>
      <c r="AU6" s="18">
        <f t="shared" si="6"/>
        <v>40867</v>
      </c>
      <c r="AV6" s="18">
        <f t="shared" si="6"/>
        <v>40874</v>
      </c>
      <c r="AW6" s="18">
        <f t="shared" si="6"/>
        <v>40881</v>
      </c>
      <c r="AX6" s="18">
        <f t="shared" si="6"/>
        <v>40888</v>
      </c>
      <c r="AY6" s="18">
        <f t="shared" si="6"/>
        <v>40895</v>
      </c>
      <c r="AZ6" s="18">
        <f t="shared" si="6"/>
        <v>40902</v>
      </c>
      <c r="BA6" s="18">
        <f t="shared" si="6"/>
        <v>40909</v>
      </c>
      <c r="BB6" s="18">
        <f t="shared" si="6"/>
        <v>40916</v>
      </c>
      <c r="BC6" s="18">
        <f t="shared" si="6"/>
        <v>40923</v>
      </c>
      <c r="BD6" s="18">
        <f t="shared" si="6"/>
        <v>40930</v>
      </c>
      <c r="BE6" s="18">
        <f t="shared" si="6"/>
        <v>40937</v>
      </c>
      <c r="BF6" s="18">
        <f t="shared" si="6"/>
        <v>40944</v>
      </c>
      <c r="BG6" s="18">
        <f t="shared" si="6"/>
        <v>40951</v>
      </c>
      <c r="BH6" s="18">
        <f t="shared" si="6"/>
        <v>40958</v>
      </c>
      <c r="BI6" s="18">
        <f t="shared" si="6"/>
        <v>40965</v>
      </c>
      <c r="BJ6" s="18">
        <f t="shared" si="6"/>
        <v>40972</v>
      </c>
      <c r="BK6" s="18">
        <f t="shared" si="6"/>
        <v>40979</v>
      </c>
      <c r="BL6" s="18">
        <f t="shared" si="6"/>
        <v>40986</v>
      </c>
      <c r="BM6" s="18">
        <f t="shared" si="6"/>
        <v>40993</v>
      </c>
      <c r="BN6" s="18">
        <f t="shared" ref="BN6:DY6" si="7">BN5+6</f>
        <v>41000</v>
      </c>
      <c r="BO6" s="18">
        <f t="shared" si="7"/>
        <v>41007</v>
      </c>
      <c r="BP6" s="18">
        <f t="shared" si="7"/>
        <v>41014</v>
      </c>
      <c r="BQ6" s="18">
        <f t="shared" si="7"/>
        <v>41021</v>
      </c>
      <c r="BR6" s="18">
        <f t="shared" si="7"/>
        <v>41028</v>
      </c>
      <c r="BS6" s="18">
        <f t="shared" si="7"/>
        <v>41035</v>
      </c>
      <c r="BT6" s="18">
        <f t="shared" si="7"/>
        <v>41042</v>
      </c>
      <c r="BU6" s="18">
        <f t="shared" si="7"/>
        <v>41049</v>
      </c>
      <c r="BV6" s="18">
        <f t="shared" si="7"/>
        <v>41056</v>
      </c>
      <c r="BW6" s="18">
        <f t="shared" si="7"/>
        <v>41063</v>
      </c>
      <c r="BX6" s="18">
        <f t="shared" si="7"/>
        <v>41070</v>
      </c>
      <c r="BY6" s="18">
        <f t="shared" si="7"/>
        <v>41077</v>
      </c>
      <c r="BZ6" s="18">
        <f t="shared" si="7"/>
        <v>41084</v>
      </c>
      <c r="CA6" s="18">
        <f t="shared" si="7"/>
        <v>41091</v>
      </c>
      <c r="CB6" s="18">
        <f t="shared" si="7"/>
        <v>41098</v>
      </c>
      <c r="CC6" s="18">
        <f t="shared" si="7"/>
        <v>41105</v>
      </c>
      <c r="CD6" s="18">
        <f t="shared" si="7"/>
        <v>41112</v>
      </c>
      <c r="CE6" s="18">
        <f t="shared" si="7"/>
        <v>41119</v>
      </c>
      <c r="CF6" s="18">
        <f t="shared" si="7"/>
        <v>41126</v>
      </c>
      <c r="CG6" s="18">
        <f t="shared" si="7"/>
        <v>41133</v>
      </c>
      <c r="CH6" s="18">
        <f t="shared" si="7"/>
        <v>41140</v>
      </c>
      <c r="CI6" s="18">
        <f t="shared" si="7"/>
        <v>41147</v>
      </c>
      <c r="CJ6" s="18">
        <f t="shared" si="7"/>
        <v>41154</v>
      </c>
      <c r="CK6" s="18">
        <f t="shared" si="7"/>
        <v>41161</v>
      </c>
      <c r="CL6" s="18">
        <f t="shared" si="7"/>
        <v>41168</v>
      </c>
      <c r="CM6" s="18">
        <f t="shared" si="7"/>
        <v>41175</v>
      </c>
      <c r="CN6" s="18">
        <f t="shared" si="7"/>
        <v>41182</v>
      </c>
      <c r="CO6" s="18">
        <f t="shared" si="7"/>
        <v>41189</v>
      </c>
      <c r="CP6" s="18">
        <f t="shared" si="7"/>
        <v>41196</v>
      </c>
      <c r="CQ6" s="18">
        <f t="shared" si="7"/>
        <v>41203</v>
      </c>
      <c r="CR6" s="18">
        <f t="shared" si="7"/>
        <v>41210</v>
      </c>
      <c r="CS6" s="18">
        <f t="shared" si="7"/>
        <v>41217</v>
      </c>
      <c r="CT6" s="18">
        <f t="shared" si="7"/>
        <v>41224</v>
      </c>
      <c r="CU6" s="18">
        <f t="shared" si="7"/>
        <v>41231</v>
      </c>
      <c r="CV6" s="18">
        <f t="shared" si="7"/>
        <v>41238</v>
      </c>
      <c r="CW6" s="18">
        <f t="shared" si="7"/>
        <v>41245</v>
      </c>
      <c r="CX6" s="18">
        <f t="shared" si="7"/>
        <v>41252</v>
      </c>
      <c r="CY6" s="18">
        <f t="shared" si="7"/>
        <v>41259</v>
      </c>
      <c r="CZ6" s="18">
        <f t="shared" si="7"/>
        <v>41266</v>
      </c>
      <c r="DA6" s="18">
        <f t="shared" si="7"/>
        <v>41273</v>
      </c>
      <c r="DB6" s="18">
        <f t="shared" si="7"/>
        <v>41280</v>
      </c>
      <c r="DC6" s="18">
        <f t="shared" si="7"/>
        <v>41287</v>
      </c>
      <c r="DD6" s="18">
        <f t="shared" si="7"/>
        <v>41294</v>
      </c>
      <c r="DE6" s="18">
        <f t="shared" si="7"/>
        <v>41301</v>
      </c>
      <c r="DF6" s="18">
        <f t="shared" si="7"/>
        <v>41308</v>
      </c>
      <c r="DG6" s="18">
        <f t="shared" si="7"/>
        <v>41315</v>
      </c>
      <c r="DH6" s="18">
        <f t="shared" si="7"/>
        <v>41322</v>
      </c>
      <c r="DI6" s="18">
        <f t="shared" si="7"/>
        <v>41329</v>
      </c>
      <c r="DJ6" s="18">
        <f t="shared" si="7"/>
        <v>41336</v>
      </c>
      <c r="DK6" s="18">
        <f t="shared" si="7"/>
        <v>41343</v>
      </c>
      <c r="DL6" s="18">
        <f t="shared" si="7"/>
        <v>41350</v>
      </c>
      <c r="DM6" s="18">
        <f t="shared" si="7"/>
        <v>41357</v>
      </c>
      <c r="DN6" s="18">
        <f t="shared" si="7"/>
        <v>41364</v>
      </c>
      <c r="DO6" s="18">
        <f t="shared" si="7"/>
        <v>41371</v>
      </c>
      <c r="DP6" s="18">
        <f t="shared" si="7"/>
        <v>41378</v>
      </c>
      <c r="DQ6" s="18">
        <f t="shared" si="7"/>
        <v>41385</v>
      </c>
      <c r="DR6" s="18">
        <f t="shared" si="7"/>
        <v>41392</v>
      </c>
      <c r="DS6" s="18">
        <f t="shared" si="7"/>
        <v>41399</v>
      </c>
      <c r="DT6" s="18">
        <f t="shared" si="7"/>
        <v>41406</v>
      </c>
      <c r="DU6" s="18">
        <f t="shared" si="7"/>
        <v>41413</v>
      </c>
      <c r="DV6" s="18">
        <f t="shared" si="7"/>
        <v>41420</v>
      </c>
      <c r="DW6" s="18">
        <f t="shared" si="7"/>
        <v>41427</v>
      </c>
      <c r="DX6" s="18">
        <f t="shared" si="7"/>
        <v>41434</v>
      </c>
      <c r="DY6" s="18">
        <f t="shared" si="7"/>
        <v>41441</v>
      </c>
      <c r="DZ6" s="18">
        <f t="shared" ref="DZ6:GK6" si="8">DZ5+6</f>
        <v>41448</v>
      </c>
      <c r="EA6" s="18">
        <f t="shared" si="8"/>
        <v>41455</v>
      </c>
      <c r="EB6" s="18">
        <f t="shared" si="8"/>
        <v>41462</v>
      </c>
      <c r="EC6" s="18">
        <f t="shared" si="8"/>
        <v>41469</v>
      </c>
      <c r="ED6" s="18">
        <f t="shared" si="8"/>
        <v>41476</v>
      </c>
      <c r="EE6" s="18">
        <f t="shared" si="8"/>
        <v>41483</v>
      </c>
      <c r="EF6" s="18">
        <f t="shared" si="8"/>
        <v>41490</v>
      </c>
      <c r="EG6" s="18">
        <f t="shared" si="8"/>
        <v>41497</v>
      </c>
      <c r="EH6" s="18">
        <f t="shared" si="8"/>
        <v>41504</v>
      </c>
      <c r="EI6" s="18">
        <f t="shared" si="8"/>
        <v>41511</v>
      </c>
      <c r="EJ6" s="18">
        <f t="shared" si="8"/>
        <v>41518</v>
      </c>
      <c r="EK6" s="18">
        <f t="shared" si="8"/>
        <v>41525</v>
      </c>
      <c r="EL6" s="18">
        <f t="shared" si="8"/>
        <v>41532</v>
      </c>
      <c r="EM6" s="18">
        <f t="shared" si="8"/>
        <v>41539</v>
      </c>
      <c r="EN6" s="18">
        <f t="shared" si="8"/>
        <v>41546</v>
      </c>
      <c r="EO6" s="18">
        <f t="shared" si="8"/>
        <v>41553</v>
      </c>
      <c r="EP6" s="18">
        <f t="shared" si="8"/>
        <v>41560</v>
      </c>
      <c r="EQ6" s="18">
        <f t="shared" si="8"/>
        <v>41567</v>
      </c>
      <c r="ER6" s="18">
        <f t="shared" si="8"/>
        <v>41574</v>
      </c>
      <c r="ES6" s="18">
        <f t="shared" si="8"/>
        <v>41581</v>
      </c>
      <c r="ET6" s="18">
        <f t="shared" si="8"/>
        <v>41588</v>
      </c>
      <c r="EU6" s="18">
        <f t="shared" si="8"/>
        <v>41595</v>
      </c>
      <c r="EV6" s="18">
        <f t="shared" si="8"/>
        <v>41602</v>
      </c>
      <c r="EW6" s="18">
        <f t="shared" si="8"/>
        <v>41609</v>
      </c>
      <c r="EX6" s="18">
        <f t="shared" si="8"/>
        <v>41616</v>
      </c>
      <c r="EY6" s="18">
        <f t="shared" si="8"/>
        <v>41623</v>
      </c>
      <c r="EZ6" s="18">
        <f t="shared" si="8"/>
        <v>41630</v>
      </c>
      <c r="FA6" s="18">
        <f t="shared" si="8"/>
        <v>41637</v>
      </c>
      <c r="FB6" s="18">
        <f t="shared" si="8"/>
        <v>41644</v>
      </c>
      <c r="FC6" s="18">
        <f t="shared" si="8"/>
        <v>41651</v>
      </c>
      <c r="FD6" s="18">
        <f t="shared" si="8"/>
        <v>41658</v>
      </c>
      <c r="FE6" s="18">
        <f t="shared" si="8"/>
        <v>41665</v>
      </c>
      <c r="FF6" s="18">
        <f t="shared" si="8"/>
        <v>41672</v>
      </c>
      <c r="FG6" s="18">
        <f t="shared" si="8"/>
        <v>41679</v>
      </c>
      <c r="FH6" s="18">
        <f t="shared" si="8"/>
        <v>41686</v>
      </c>
      <c r="FI6" s="18">
        <f t="shared" si="8"/>
        <v>41693</v>
      </c>
      <c r="FJ6" s="18">
        <f t="shared" si="8"/>
        <v>41700</v>
      </c>
      <c r="FK6" s="18">
        <f t="shared" si="8"/>
        <v>41707</v>
      </c>
      <c r="FL6" s="18">
        <f t="shared" si="8"/>
        <v>41714</v>
      </c>
      <c r="FM6" s="18">
        <f t="shared" si="8"/>
        <v>41721</v>
      </c>
      <c r="FN6" s="18">
        <f t="shared" si="8"/>
        <v>41728</v>
      </c>
      <c r="FO6" s="18">
        <f t="shared" si="8"/>
        <v>41735</v>
      </c>
      <c r="FP6" s="18">
        <f t="shared" si="8"/>
        <v>41742</v>
      </c>
      <c r="FQ6" s="18">
        <f t="shared" si="8"/>
        <v>41749</v>
      </c>
      <c r="FR6" s="18">
        <f t="shared" si="8"/>
        <v>41756</v>
      </c>
      <c r="FS6" s="18">
        <f t="shared" si="8"/>
        <v>41763</v>
      </c>
      <c r="FT6" s="18">
        <f t="shared" si="8"/>
        <v>41770</v>
      </c>
      <c r="FU6" s="18">
        <f t="shared" si="8"/>
        <v>41777</v>
      </c>
      <c r="FV6" s="18">
        <f t="shared" si="8"/>
        <v>41784</v>
      </c>
      <c r="FW6" s="18">
        <f t="shared" si="8"/>
        <v>41791</v>
      </c>
      <c r="FX6" s="18">
        <f t="shared" si="8"/>
        <v>41798</v>
      </c>
      <c r="FY6" s="18">
        <f t="shared" si="8"/>
        <v>41805</v>
      </c>
      <c r="FZ6" s="18">
        <f t="shared" si="8"/>
        <v>41812</v>
      </c>
      <c r="GA6" s="18">
        <f t="shared" si="8"/>
        <v>41819</v>
      </c>
      <c r="GB6" s="18">
        <f t="shared" si="8"/>
        <v>41826</v>
      </c>
      <c r="GC6" s="18">
        <f t="shared" si="8"/>
        <v>41833</v>
      </c>
      <c r="GD6" s="18">
        <f t="shared" si="8"/>
        <v>41840</v>
      </c>
      <c r="GE6" s="18">
        <f t="shared" si="8"/>
        <v>41847</v>
      </c>
      <c r="GF6" s="18">
        <f t="shared" si="8"/>
        <v>41854</v>
      </c>
      <c r="GG6" s="18">
        <f t="shared" si="8"/>
        <v>41861</v>
      </c>
      <c r="GH6" s="18">
        <f t="shared" si="8"/>
        <v>41868</v>
      </c>
      <c r="GI6" s="18">
        <f t="shared" si="8"/>
        <v>41875</v>
      </c>
      <c r="GJ6" s="18">
        <f t="shared" si="8"/>
        <v>41882</v>
      </c>
      <c r="GK6" s="18">
        <f t="shared" si="8"/>
        <v>41889</v>
      </c>
      <c r="GL6" s="18">
        <f t="shared" ref="GL6:IW6" si="9">GL5+6</f>
        <v>41896</v>
      </c>
      <c r="GM6" s="18">
        <f t="shared" si="9"/>
        <v>41903</v>
      </c>
      <c r="GN6" s="18">
        <f t="shared" si="9"/>
        <v>41910</v>
      </c>
      <c r="GO6" s="18">
        <f t="shared" si="9"/>
        <v>41917</v>
      </c>
      <c r="GP6" s="18">
        <f t="shared" si="9"/>
        <v>41924</v>
      </c>
      <c r="GQ6" s="18">
        <f t="shared" si="9"/>
        <v>41931</v>
      </c>
      <c r="GR6" s="18">
        <f t="shared" si="9"/>
        <v>41938</v>
      </c>
      <c r="GS6" s="18">
        <f t="shared" si="9"/>
        <v>41945</v>
      </c>
      <c r="GT6" s="18">
        <f t="shared" si="9"/>
        <v>41952</v>
      </c>
      <c r="GU6" s="18">
        <f t="shared" si="9"/>
        <v>41959</v>
      </c>
      <c r="GV6" s="18">
        <f t="shared" si="9"/>
        <v>41966</v>
      </c>
      <c r="GW6" s="18">
        <f t="shared" si="9"/>
        <v>41973</v>
      </c>
      <c r="GX6" s="18">
        <f t="shared" si="9"/>
        <v>41980</v>
      </c>
      <c r="GY6" s="18">
        <f t="shared" si="9"/>
        <v>41987</v>
      </c>
      <c r="GZ6" s="18">
        <f t="shared" si="9"/>
        <v>41994</v>
      </c>
      <c r="HA6" s="18">
        <f t="shared" si="9"/>
        <v>42001</v>
      </c>
      <c r="HB6" s="18">
        <f t="shared" si="9"/>
        <v>42008</v>
      </c>
      <c r="HC6" s="18">
        <f t="shared" si="9"/>
        <v>42015</v>
      </c>
      <c r="HD6" s="18">
        <f t="shared" si="9"/>
        <v>42022</v>
      </c>
      <c r="HE6" s="18">
        <f t="shared" si="9"/>
        <v>42029</v>
      </c>
      <c r="HF6" s="18">
        <f t="shared" si="9"/>
        <v>42036</v>
      </c>
      <c r="HG6" s="18">
        <f t="shared" si="9"/>
        <v>42043</v>
      </c>
      <c r="HH6" s="18">
        <f t="shared" si="9"/>
        <v>42050</v>
      </c>
      <c r="HI6" s="18">
        <f t="shared" si="9"/>
        <v>42057</v>
      </c>
      <c r="HJ6" s="18">
        <f t="shared" si="9"/>
        <v>42064</v>
      </c>
      <c r="HK6" s="18">
        <f t="shared" si="9"/>
        <v>42071</v>
      </c>
      <c r="HL6" s="18">
        <f t="shared" si="9"/>
        <v>42078</v>
      </c>
      <c r="HM6" s="18">
        <f t="shared" si="9"/>
        <v>42085</v>
      </c>
      <c r="HN6" s="18">
        <f t="shared" si="9"/>
        <v>42092</v>
      </c>
      <c r="HO6" s="18">
        <f t="shared" si="9"/>
        <v>42099</v>
      </c>
      <c r="HP6" s="18">
        <f t="shared" si="9"/>
        <v>42106</v>
      </c>
      <c r="HQ6" s="18">
        <f t="shared" si="9"/>
        <v>42113</v>
      </c>
      <c r="HR6" s="18">
        <f t="shared" si="9"/>
        <v>42120</v>
      </c>
      <c r="HS6" s="18">
        <f t="shared" si="9"/>
        <v>42127</v>
      </c>
      <c r="HT6" s="18">
        <f t="shared" si="9"/>
        <v>42134</v>
      </c>
      <c r="HU6" s="18">
        <f t="shared" si="9"/>
        <v>42141</v>
      </c>
      <c r="HV6" s="18">
        <f t="shared" si="9"/>
        <v>42148</v>
      </c>
      <c r="HW6" s="18">
        <f t="shared" si="9"/>
        <v>42155</v>
      </c>
      <c r="HX6" s="18">
        <f t="shared" si="9"/>
        <v>42162</v>
      </c>
      <c r="HY6" s="18">
        <f t="shared" si="9"/>
        <v>42169</v>
      </c>
      <c r="HZ6" s="18">
        <f t="shared" si="9"/>
        <v>42176</v>
      </c>
      <c r="IA6" s="18">
        <f t="shared" si="9"/>
        <v>42183</v>
      </c>
      <c r="IB6" s="18">
        <f t="shared" si="9"/>
        <v>42190</v>
      </c>
      <c r="IC6" s="18">
        <f t="shared" si="9"/>
        <v>42197</v>
      </c>
      <c r="ID6" s="18">
        <f t="shared" si="9"/>
        <v>42204</v>
      </c>
      <c r="IE6" s="18">
        <f t="shared" si="9"/>
        <v>42211</v>
      </c>
      <c r="IF6" s="18">
        <f t="shared" si="9"/>
        <v>42218</v>
      </c>
      <c r="IG6" s="18">
        <f t="shared" si="9"/>
        <v>42225</v>
      </c>
      <c r="IH6" s="18">
        <f t="shared" si="9"/>
        <v>42232</v>
      </c>
      <c r="II6" s="18">
        <f t="shared" si="9"/>
        <v>42239</v>
      </c>
      <c r="IJ6" s="18">
        <f t="shared" si="9"/>
        <v>42246</v>
      </c>
      <c r="IK6" s="18">
        <f t="shared" si="9"/>
        <v>42253</v>
      </c>
      <c r="IL6" s="18">
        <f t="shared" si="9"/>
        <v>42260</v>
      </c>
      <c r="IM6" s="18">
        <f t="shared" si="9"/>
        <v>42267</v>
      </c>
      <c r="IN6" s="18">
        <f t="shared" si="9"/>
        <v>42274</v>
      </c>
      <c r="IO6" s="18">
        <f t="shared" si="9"/>
        <v>42281</v>
      </c>
      <c r="IP6" s="18">
        <f t="shared" si="9"/>
        <v>42288</v>
      </c>
      <c r="IQ6" s="18">
        <f t="shared" si="9"/>
        <v>42295</v>
      </c>
      <c r="IR6" s="18">
        <f t="shared" si="9"/>
        <v>42302</v>
      </c>
      <c r="IS6" s="18">
        <f t="shared" si="9"/>
        <v>42309</v>
      </c>
      <c r="IT6" s="18">
        <f t="shared" si="9"/>
        <v>42316</v>
      </c>
      <c r="IU6" s="18">
        <f t="shared" si="9"/>
        <v>42323</v>
      </c>
      <c r="IV6" s="18">
        <f t="shared" si="9"/>
        <v>42330</v>
      </c>
      <c r="IW6" s="18">
        <f t="shared" si="9"/>
        <v>42337</v>
      </c>
      <c r="IX6" s="18">
        <f t="shared" ref="IX6:LI6" si="10">IX5+6</f>
        <v>42344</v>
      </c>
      <c r="IY6" s="18">
        <f t="shared" si="10"/>
        <v>42351</v>
      </c>
      <c r="IZ6" s="18">
        <f t="shared" si="10"/>
        <v>42358</v>
      </c>
      <c r="JA6" s="18">
        <f t="shared" si="10"/>
        <v>42365</v>
      </c>
      <c r="JB6" s="18">
        <f t="shared" si="10"/>
        <v>42372</v>
      </c>
      <c r="JC6" s="18">
        <f t="shared" si="10"/>
        <v>42379</v>
      </c>
      <c r="JD6" s="18">
        <f t="shared" si="10"/>
        <v>42386</v>
      </c>
      <c r="JE6" s="18">
        <f t="shared" si="10"/>
        <v>42393</v>
      </c>
      <c r="JF6" s="18">
        <f t="shared" si="10"/>
        <v>42400</v>
      </c>
      <c r="JG6" s="18">
        <f t="shared" si="10"/>
        <v>42407</v>
      </c>
      <c r="JH6" s="18">
        <f t="shared" si="10"/>
        <v>42414</v>
      </c>
      <c r="JI6" s="18">
        <f t="shared" si="10"/>
        <v>42421</v>
      </c>
      <c r="JJ6" s="18">
        <f t="shared" si="10"/>
        <v>42428</v>
      </c>
      <c r="JK6" s="18">
        <f t="shared" si="10"/>
        <v>42435</v>
      </c>
      <c r="JL6" s="18">
        <f t="shared" si="10"/>
        <v>42442</v>
      </c>
      <c r="JM6" s="18">
        <f t="shared" si="10"/>
        <v>42449</v>
      </c>
      <c r="JN6" s="18">
        <f t="shared" si="10"/>
        <v>42456</v>
      </c>
      <c r="JO6" s="18">
        <f t="shared" si="10"/>
        <v>42463</v>
      </c>
      <c r="JP6" s="18">
        <f t="shared" si="10"/>
        <v>42470</v>
      </c>
      <c r="JQ6" s="18">
        <f t="shared" si="10"/>
        <v>42477</v>
      </c>
      <c r="JR6" s="18">
        <f t="shared" si="10"/>
        <v>42484</v>
      </c>
      <c r="JS6" s="18">
        <f t="shared" si="10"/>
        <v>42491</v>
      </c>
      <c r="JT6" s="18">
        <f t="shared" si="10"/>
        <v>42498</v>
      </c>
      <c r="JU6" s="18">
        <f t="shared" si="10"/>
        <v>42505</v>
      </c>
      <c r="JV6" s="18">
        <f t="shared" si="10"/>
        <v>42512</v>
      </c>
      <c r="JW6" s="18">
        <f t="shared" si="10"/>
        <v>42519</v>
      </c>
      <c r="JX6" s="18">
        <f t="shared" si="10"/>
        <v>42526</v>
      </c>
      <c r="JY6" s="18">
        <f t="shared" si="10"/>
        <v>42533</v>
      </c>
      <c r="JZ6" s="18">
        <f t="shared" si="10"/>
        <v>42540</v>
      </c>
      <c r="KA6" s="18">
        <f t="shared" si="10"/>
        <v>42547</v>
      </c>
      <c r="KB6" s="18">
        <f t="shared" si="10"/>
        <v>42554</v>
      </c>
      <c r="KC6" s="18">
        <f t="shared" si="10"/>
        <v>42561</v>
      </c>
      <c r="KD6" s="18">
        <f t="shared" si="10"/>
        <v>42568</v>
      </c>
      <c r="KE6" s="18">
        <f t="shared" si="10"/>
        <v>42575</v>
      </c>
      <c r="KF6" s="18">
        <f t="shared" si="10"/>
        <v>42582</v>
      </c>
      <c r="KG6" s="18">
        <f t="shared" si="10"/>
        <v>42589</v>
      </c>
      <c r="KH6" s="18">
        <f t="shared" si="10"/>
        <v>42596</v>
      </c>
      <c r="KI6" s="18">
        <f t="shared" si="10"/>
        <v>42603</v>
      </c>
      <c r="KJ6" s="18">
        <f t="shared" si="10"/>
        <v>42610</v>
      </c>
      <c r="KK6" s="18">
        <f t="shared" si="10"/>
        <v>42617</v>
      </c>
      <c r="KL6" s="18">
        <f t="shared" si="10"/>
        <v>42624</v>
      </c>
      <c r="KM6" s="18">
        <f t="shared" si="10"/>
        <v>42631</v>
      </c>
      <c r="KN6" s="18">
        <f t="shared" si="10"/>
        <v>42638</v>
      </c>
      <c r="KO6" s="18">
        <f t="shared" si="10"/>
        <v>42645</v>
      </c>
      <c r="KP6" s="18">
        <f t="shared" si="10"/>
        <v>42652</v>
      </c>
      <c r="KQ6" s="18">
        <f t="shared" si="10"/>
        <v>42659</v>
      </c>
      <c r="KR6" s="18">
        <f t="shared" si="10"/>
        <v>42666</v>
      </c>
      <c r="KS6" s="18">
        <f t="shared" si="10"/>
        <v>42673</v>
      </c>
      <c r="KT6" s="18">
        <f t="shared" si="10"/>
        <v>42680</v>
      </c>
      <c r="KU6" s="18">
        <f t="shared" si="10"/>
        <v>42687</v>
      </c>
      <c r="KV6" s="18">
        <f t="shared" si="10"/>
        <v>42694</v>
      </c>
      <c r="KW6" s="18">
        <f t="shared" si="10"/>
        <v>42701</v>
      </c>
      <c r="KX6" s="18">
        <f t="shared" si="10"/>
        <v>42708</v>
      </c>
      <c r="KY6" s="18">
        <f t="shared" si="10"/>
        <v>42715</v>
      </c>
      <c r="KZ6" s="18">
        <f t="shared" si="10"/>
        <v>42722</v>
      </c>
      <c r="LA6" s="18">
        <f t="shared" si="10"/>
        <v>42729</v>
      </c>
      <c r="LB6" s="18">
        <f t="shared" si="10"/>
        <v>42736</v>
      </c>
      <c r="LC6" s="18">
        <f t="shared" si="10"/>
        <v>42743</v>
      </c>
      <c r="LD6" s="18">
        <f t="shared" si="10"/>
        <v>42750</v>
      </c>
      <c r="LE6" s="18">
        <f t="shared" si="10"/>
        <v>42757</v>
      </c>
      <c r="LF6" s="18">
        <f t="shared" si="10"/>
        <v>42764</v>
      </c>
      <c r="LG6" s="18">
        <f t="shared" si="10"/>
        <v>42771</v>
      </c>
      <c r="LH6" s="18">
        <f t="shared" si="10"/>
        <v>42778</v>
      </c>
      <c r="LI6" s="18">
        <f t="shared" si="10"/>
        <v>42785</v>
      </c>
      <c r="LJ6" s="18">
        <f t="shared" ref="LJ6:MP6" si="11">LJ5+6</f>
        <v>42792</v>
      </c>
      <c r="LK6" s="18">
        <f t="shared" si="11"/>
        <v>42799</v>
      </c>
      <c r="LL6" s="18">
        <f t="shared" si="11"/>
        <v>42806</v>
      </c>
      <c r="LM6" s="18">
        <f t="shared" si="11"/>
        <v>42813</v>
      </c>
      <c r="LN6" s="18">
        <f t="shared" si="11"/>
        <v>42820</v>
      </c>
      <c r="LO6" s="18">
        <f t="shared" si="11"/>
        <v>42827</v>
      </c>
      <c r="LP6" s="18">
        <f t="shared" si="11"/>
        <v>42834</v>
      </c>
      <c r="LQ6" s="18">
        <f t="shared" si="11"/>
        <v>42841</v>
      </c>
      <c r="LR6" s="18">
        <f t="shared" si="11"/>
        <v>42848</v>
      </c>
      <c r="LS6" s="18">
        <f t="shared" si="11"/>
        <v>42855</v>
      </c>
      <c r="LT6" s="18">
        <f t="shared" si="11"/>
        <v>42862</v>
      </c>
      <c r="LU6" s="18">
        <f t="shared" si="11"/>
        <v>42869</v>
      </c>
      <c r="LV6" s="18">
        <f t="shared" si="11"/>
        <v>42876</v>
      </c>
      <c r="LW6" s="18">
        <f t="shared" si="11"/>
        <v>42883</v>
      </c>
      <c r="LX6" s="18">
        <f t="shared" si="11"/>
        <v>42890</v>
      </c>
      <c r="LY6" s="18">
        <f t="shared" si="11"/>
        <v>42897</v>
      </c>
      <c r="LZ6" s="18">
        <f t="shared" si="11"/>
        <v>42904</v>
      </c>
      <c r="MA6" s="18">
        <f t="shared" si="11"/>
        <v>42911</v>
      </c>
      <c r="MB6" s="18">
        <f t="shared" si="11"/>
        <v>42918</v>
      </c>
      <c r="MC6" s="18">
        <f t="shared" si="11"/>
        <v>42925</v>
      </c>
      <c r="MD6" s="18">
        <f t="shared" si="11"/>
        <v>42932</v>
      </c>
      <c r="ME6" s="18">
        <f t="shared" si="11"/>
        <v>42939</v>
      </c>
      <c r="MF6" s="18">
        <f t="shared" si="11"/>
        <v>42946</v>
      </c>
      <c r="MG6" s="18">
        <f t="shared" si="11"/>
        <v>42953</v>
      </c>
      <c r="MH6" s="18">
        <f t="shared" si="11"/>
        <v>42960</v>
      </c>
      <c r="MI6" s="18">
        <f t="shared" si="11"/>
        <v>42967</v>
      </c>
      <c r="MJ6" s="18">
        <f t="shared" si="11"/>
        <v>42974</v>
      </c>
      <c r="MK6" s="18">
        <f t="shared" si="11"/>
        <v>42981</v>
      </c>
      <c r="ML6" s="18">
        <f t="shared" si="11"/>
        <v>42988</v>
      </c>
      <c r="MM6" s="18">
        <f t="shared" si="11"/>
        <v>42995</v>
      </c>
      <c r="MN6" s="18">
        <f t="shared" si="11"/>
        <v>43002</v>
      </c>
      <c r="MO6" s="18">
        <f t="shared" si="11"/>
        <v>43009</v>
      </c>
      <c r="MP6" s="18">
        <f t="shared" si="11"/>
        <v>43016</v>
      </c>
    </row>
    <row r="8" spans="1:354" x14ac:dyDescent="0.25">
      <c r="A8" s="10" t="s">
        <v>43</v>
      </c>
      <c r="B8" s="5">
        <f>654609.44+30810176.55+78296.29</f>
        <v>31543082.280000001</v>
      </c>
      <c r="C8" s="5">
        <f t="shared" ref="C8:BN8" si="12">B32</f>
        <v>31543082.280000001</v>
      </c>
      <c r="D8" s="5">
        <f t="shared" si="12"/>
        <v>31543082.280000001</v>
      </c>
      <c r="E8" s="5">
        <f t="shared" si="12"/>
        <v>31543082.280000001</v>
      </c>
      <c r="F8" s="5">
        <f t="shared" si="12"/>
        <v>31543082.280000001</v>
      </c>
      <c r="G8" s="5">
        <f t="shared" si="12"/>
        <v>31563171.310000002</v>
      </c>
      <c r="H8" s="5">
        <f t="shared" si="12"/>
        <v>31563171.310000002</v>
      </c>
      <c r="I8" s="5">
        <f t="shared" si="12"/>
        <v>31563171.310000002</v>
      </c>
      <c r="J8" s="5">
        <f t="shared" si="12"/>
        <v>31563171.310000002</v>
      </c>
      <c r="K8" s="5">
        <f t="shared" si="12"/>
        <v>31570303.180000003</v>
      </c>
      <c r="L8" s="5">
        <f t="shared" si="12"/>
        <v>31570303.180000003</v>
      </c>
      <c r="M8" s="5">
        <f t="shared" si="12"/>
        <v>31570303.180000003</v>
      </c>
      <c r="N8" s="5">
        <f t="shared" si="12"/>
        <v>31570303.180000003</v>
      </c>
      <c r="O8" s="5">
        <f t="shared" si="12"/>
        <v>31577207.880000003</v>
      </c>
      <c r="P8" s="5">
        <f t="shared" si="12"/>
        <v>30077207.880000003</v>
      </c>
      <c r="Q8" s="5">
        <f t="shared" si="12"/>
        <v>30077207.880000003</v>
      </c>
      <c r="R8" s="5">
        <f t="shared" si="12"/>
        <v>30077207.880000003</v>
      </c>
      <c r="S8" s="5">
        <f t="shared" si="12"/>
        <v>28592336.440000001</v>
      </c>
      <c r="T8" s="5">
        <f t="shared" si="12"/>
        <v>28592336.440000001</v>
      </c>
      <c r="U8" s="5">
        <f t="shared" si="12"/>
        <v>28592336.440000001</v>
      </c>
      <c r="V8" s="5">
        <f t="shared" si="12"/>
        <v>26592336.440000001</v>
      </c>
      <c r="W8" s="5">
        <f t="shared" si="12"/>
        <v>26592336.440000001</v>
      </c>
      <c r="X8" s="5">
        <f t="shared" si="12"/>
        <v>26594382.450000003</v>
      </c>
      <c r="Y8" s="5">
        <f t="shared" si="12"/>
        <v>26594382.450000003</v>
      </c>
      <c r="Z8" s="5">
        <f t="shared" si="12"/>
        <v>23594382.450000003</v>
      </c>
      <c r="AA8" s="5">
        <f t="shared" si="12"/>
        <v>23594382.450000003</v>
      </c>
      <c r="AB8" s="5">
        <f t="shared" si="12"/>
        <v>23599997.490000002</v>
      </c>
      <c r="AC8" s="5">
        <f t="shared" si="12"/>
        <v>23599997.490000002</v>
      </c>
      <c r="AD8" s="5">
        <f t="shared" si="12"/>
        <v>23599997.490000002</v>
      </c>
      <c r="AE8" s="5">
        <f t="shared" si="12"/>
        <v>23599997.490000002</v>
      </c>
      <c r="AF8" s="5">
        <f t="shared" si="12"/>
        <v>23596323.48</v>
      </c>
      <c r="AG8" s="5">
        <f t="shared" si="12"/>
        <v>23596323.48</v>
      </c>
      <c r="AH8" s="5">
        <f t="shared" si="12"/>
        <v>23596323.48</v>
      </c>
      <c r="AI8" s="5">
        <f t="shared" si="12"/>
        <v>53596323.480000004</v>
      </c>
      <c r="AJ8" s="5">
        <f t="shared" si="12"/>
        <v>57422236.300000004</v>
      </c>
      <c r="AK8" s="5">
        <f t="shared" si="12"/>
        <v>57428152.660000004</v>
      </c>
      <c r="AL8" s="5">
        <f t="shared" si="12"/>
        <v>57428152.660000004</v>
      </c>
      <c r="AM8" s="5">
        <f t="shared" si="12"/>
        <v>57428152.660000004</v>
      </c>
      <c r="AN8" s="5">
        <f t="shared" si="12"/>
        <v>57428152.660000004</v>
      </c>
      <c r="AO8" s="5">
        <f t="shared" si="12"/>
        <v>55424367.220000006</v>
      </c>
      <c r="AP8" s="5">
        <f t="shared" si="12"/>
        <v>55424367.220000006</v>
      </c>
      <c r="AQ8" s="5">
        <f t="shared" si="12"/>
        <v>55424367.220000006</v>
      </c>
      <c r="AR8" s="5">
        <f t="shared" si="12"/>
        <v>55424367.220000006</v>
      </c>
      <c r="AS8" s="5">
        <f t="shared" si="12"/>
        <v>55424367.220000006</v>
      </c>
      <c r="AT8" s="5">
        <f t="shared" si="12"/>
        <v>55430049.340000004</v>
      </c>
      <c r="AU8" s="5">
        <f t="shared" si="12"/>
        <v>55430049.340000004</v>
      </c>
      <c r="AV8" s="5">
        <f t="shared" si="12"/>
        <v>55430049.340000004</v>
      </c>
      <c r="AW8" s="5">
        <f t="shared" si="12"/>
        <v>55430049.340000004</v>
      </c>
      <c r="AX8" s="5">
        <f t="shared" si="12"/>
        <v>55436051.740000002</v>
      </c>
      <c r="AY8" s="5">
        <f t="shared" si="12"/>
        <v>55436051.740000002</v>
      </c>
      <c r="AZ8" s="5">
        <f t="shared" si="12"/>
        <v>55436051.740000002</v>
      </c>
      <c r="BA8" s="5">
        <f t="shared" si="12"/>
        <v>55436051.740000002</v>
      </c>
      <c r="BB8" s="5">
        <f t="shared" si="12"/>
        <v>64440712.490000002</v>
      </c>
      <c r="BC8" s="5">
        <f t="shared" si="12"/>
        <v>64440712.490000002</v>
      </c>
      <c r="BD8" s="5">
        <f t="shared" si="12"/>
        <v>64440712.490000002</v>
      </c>
      <c r="BE8" s="5">
        <f t="shared" si="12"/>
        <v>64440712.490000002</v>
      </c>
      <c r="BF8" s="5">
        <f t="shared" si="12"/>
        <v>64440712.490000002</v>
      </c>
      <c r="BG8" s="5">
        <f t="shared" si="12"/>
        <v>61438372.050000004</v>
      </c>
      <c r="BH8" s="5">
        <f t="shared" si="12"/>
        <v>61438372.050000004</v>
      </c>
      <c r="BI8" s="5">
        <f t="shared" si="12"/>
        <v>57438372.050000004</v>
      </c>
      <c r="BJ8" s="5">
        <f t="shared" si="12"/>
        <v>57438372.050000004</v>
      </c>
      <c r="BK8" s="5">
        <f t="shared" si="12"/>
        <v>57432500.850000001</v>
      </c>
      <c r="BL8" s="5">
        <f t="shared" si="12"/>
        <v>57432500.850000001</v>
      </c>
      <c r="BM8" s="5">
        <f t="shared" si="12"/>
        <v>53432500.850000001</v>
      </c>
      <c r="BN8" s="5">
        <f t="shared" si="12"/>
        <v>53432500.850000001</v>
      </c>
      <c r="BO8" s="5">
        <f t="shared" ref="BO8:DZ8" si="13">BN32</f>
        <v>53434538.259999998</v>
      </c>
      <c r="BP8" s="5">
        <f t="shared" si="13"/>
        <v>49434538.259999998</v>
      </c>
      <c r="BQ8" s="5">
        <f t="shared" si="13"/>
        <v>49434538.259999998</v>
      </c>
      <c r="BR8" s="5">
        <f t="shared" si="13"/>
        <v>49434538.259999998</v>
      </c>
      <c r="BS8" s="5">
        <f t="shared" si="13"/>
        <v>45434538.259999998</v>
      </c>
      <c r="BT8" s="5">
        <f t="shared" si="13"/>
        <v>45440838.989999995</v>
      </c>
      <c r="BU8" s="5">
        <f t="shared" si="13"/>
        <v>41440838.989999995</v>
      </c>
      <c r="BV8" s="5">
        <f t="shared" si="13"/>
        <v>41440838.989999995</v>
      </c>
      <c r="BW8" s="5">
        <f t="shared" si="13"/>
        <v>41440838.989999995</v>
      </c>
      <c r="BX8" s="5">
        <f t="shared" si="13"/>
        <v>37449233.939999998</v>
      </c>
      <c r="BY8" s="5">
        <f t="shared" si="13"/>
        <v>37449233.939999998</v>
      </c>
      <c r="BZ8" s="5">
        <f t="shared" si="13"/>
        <v>72449233.939999998</v>
      </c>
      <c r="CA8" s="5">
        <f t="shared" si="13"/>
        <v>72449233.939999998</v>
      </c>
      <c r="CB8" s="5">
        <f t="shared" si="13"/>
        <v>67447101.829999998</v>
      </c>
      <c r="CC8" s="5">
        <f t="shared" si="13"/>
        <v>67447101.829999998</v>
      </c>
      <c r="CD8" s="5">
        <f t="shared" si="13"/>
        <v>67447101.829999998</v>
      </c>
      <c r="CE8" s="5">
        <f t="shared" si="13"/>
        <v>62447101.829999998</v>
      </c>
      <c r="CF8" s="5">
        <f t="shared" si="13"/>
        <v>62447101.829999998</v>
      </c>
      <c r="CG8" s="5">
        <f t="shared" si="13"/>
        <v>62462922.949999996</v>
      </c>
      <c r="CH8" s="5">
        <f t="shared" si="13"/>
        <v>62462922.949999996</v>
      </c>
      <c r="CI8" s="5">
        <f t="shared" si="13"/>
        <v>57462922.949999996</v>
      </c>
      <c r="CJ8" s="5">
        <f t="shared" si="13"/>
        <v>57462922.949999996</v>
      </c>
      <c r="CK8" s="5">
        <f t="shared" si="13"/>
        <v>57472472.839999996</v>
      </c>
      <c r="CL8" s="5">
        <f t="shared" si="13"/>
        <v>57472472.839999996</v>
      </c>
      <c r="CM8" s="5">
        <f t="shared" si="13"/>
        <v>52472472.839999996</v>
      </c>
      <c r="CN8" s="5">
        <f t="shared" si="13"/>
        <v>52472472.839999996</v>
      </c>
      <c r="CO8" s="5">
        <f t="shared" si="13"/>
        <v>52476533.699999996</v>
      </c>
      <c r="CP8" s="5">
        <f t="shared" si="13"/>
        <v>52476533.699999996</v>
      </c>
      <c r="CQ8" s="5">
        <f t="shared" si="13"/>
        <v>52476533.699999996</v>
      </c>
      <c r="CR8" s="5">
        <f t="shared" si="13"/>
        <v>47476533.699999996</v>
      </c>
      <c r="CS8" s="5">
        <f t="shared" si="13"/>
        <v>47476533.699999996</v>
      </c>
      <c r="CT8" s="5">
        <f t="shared" si="13"/>
        <v>47480104.959999993</v>
      </c>
      <c r="CU8" s="5">
        <f t="shared" si="13"/>
        <v>47480104.959999993</v>
      </c>
      <c r="CV8" s="5">
        <f t="shared" si="13"/>
        <v>47480104.959999993</v>
      </c>
      <c r="CW8" s="5">
        <f t="shared" si="13"/>
        <v>47480104.959999993</v>
      </c>
      <c r="CX8" s="5">
        <f t="shared" si="13"/>
        <v>47488243.069999993</v>
      </c>
      <c r="CY8" s="5">
        <f t="shared" si="13"/>
        <v>42488243.069999993</v>
      </c>
      <c r="CZ8" s="5">
        <f t="shared" si="13"/>
        <v>42488243.069999993</v>
      </c>
      <c r="DA8" s="5">
        <f t="shared" si="13"/>
        <v>38488243.069999993</v>
      </c>
      <c r="DB8" s="5">
        <f t="shared" si="13"/>
        <v>38488243.069999993</v>
      </c>
      <c r="DC8" s="5">
        <f t="shared" si="13"/>
        <v>38493893.019999996</v>
      </c>
      <c r="DD8" s="5">
        <f t="shared" si="13"/>
        <v>38493893.019999996</v>
      </c>
      <c r="DE8" s="5">
        <f t="shared" si="13"/>
        <v>38493893.019999996</v>
      </c>
      <c r="DF8" s="5">
        <f t="shared" si="13"/>
        <v>38493893.019999996</v>
      </c>
      <c r="DG8" s="5">
        <f t="shared" si="13"/>
        <v>58497151.809999995</v>
      </c>
      <c r="DH8" s="5">
        <f t="shared" si="13"/>
        <v>58497151.809999995</v>
      </c>
      <c r="DI8" s="5">
        <f t="shared" si="13"/>
        <v>58497151.809999995</v>
      </c>
      <c r="DJ8" s="5">
        <f t="shared" si="13"/>
        <v>58497151.809999995</v>
      </c>
      <c r="DK8" s="5">
        <f t="shared" si="13"/>
        <v>58497951.169999994</v>
      </c>
      <c r="DL8" s="5">
        <f t="shared" si="13"/>
        <v>58497951.169999994</v>
      </c>
      <c r="DM8" s="5">
        <f t="shared" si="13"/>
        <v>58497951.169999994</v>
      </c>
      <c r="DN8" s="5">
        <f t="shared" si="13"/>
        <v>46497951.169999994</v>
      </c>
      <c r="DO8" s="5">
        <f t="shared" si="13"/>
        <v>46501137.789999992</v>
      </c>
      <c r="DP8" s="5">
        <f t="shared" si="13"/>
        <v>46501137.789999992</v>
      </c>
      <c r="DQ8" s="5">
        <f t="shared" si="13"/>
        <v>46501137.789999992</v>
      </c>
      <c r="DR8" s="5">
        <f t="shared" si="13"/>
        <v>39501137.789999992</v>
      </c>
      <c r="DS8" s="5">
        <f t="shared" si="13"/>
        <v>39501137.789999992</v>
      </c>
      <c r="DT8" s="5">
        <f t="shared" si="13"/>
        <v>39503598.469999991</v>
      </c>
      <c r="DU8" s="5">
        <f t="shared" si="13"/>
        <v>39503598.469999991</v>
      </c>
      <c r="DV8" s="5">
        <f t="shared" si="13"/>
        <v>32503598.469999991</v>
      </c>
      <c r="DW8" s="5">
        <f t="shared" si="13"/>
        <v>32503598.469999991</v>
      </c>
      <c r="DX8" s="5">
        <f t="shared" si="13"/>
        <v>32505634.70999999</v>
      </c>
      <c r="DY8" s="5">
        <f t="shared" si="13"/>
        <v>32505634.70999999</v>
      </c>
      <c r="DZ8" s="5">
        <f t="shared" si="13"/>
        <v>32505634.70999999</v>
      </c>
      <c r="EA8" s="5">
        <f t="shared" ref="EA8:GL8" si="14">DZ32</f>
        <v>32505634.70999999</v>
      </c>
      <c r="EB8" s="5">
        <f t="shared" si="14"/>
        <v>32506361.499999989</v>
      </c>
      <c r="EC8" s="5">
        <f t="shared" si="14"/>
        <v>32506361.499999989</v>
      </c>
      <c r="ED8" s="5">
        <f t="shared" si="14"/>
        <v>32506361.499999989</v>
      </c>
      <c r="EE8" s="5">
        <f t="shared" si="14"/>
        <v>32506361.499999989</v>
      </c>
      <c r="EF8" s="5">
        <f t="shared" si="14"/>
        <v>32506361.499999989</v>
      </c>
      <c r="EG8" s="5">
        <f t="shared" si="14"/>
        <v>32507314.18999999</v>
      </c>
      <c r="EH8" s="5">
        <f t="shared" si="14"/>
        <v>32507314.18999999</v>
      </c>
      <c r="EI8" s="5">
        <f t="shared" si="14"/>
        <v>32507314.18999999</v>
      </c>
      <c r="EJ8" s="5">
        <f t="shared" si="14"/>
        <v>12507314.18999999</v>
      </c>
      <c r="EK8" s="5">
        <f t="shared" si="14"/>
        <v>12507882.079999991</v>
      </c>
      <c r="EL8" s="5">
        <f t="shared" si="14"/>
        <v>5507882.0799999908</v>
      </c>
      <c r="EM8" s="5">
        <f t="shared" si="14"/>
        <v>5507882.0799999908</v>
      </c>
      <c r="EN8" s="5">
        <f t="shared" si="14"/>
        <v>5507882.0799999908</v>
      </c>
      <c r="EO8" s="5">
        <f t="shared" si="14"/>
        <v>5507882.0799999908</v>
      </c>
      <c r="EP8" s="5">
        <f t="shared" si="14"/>
        <v>5507781.0899999905</v>
      </c>
      <c r="EQ8" s="5">
        <f t="shared" si="14"/>
        <v>5507781.0899999905</v>
      </c>
      <c r="ER8" s="5">
        <f t="shared" si="14"/>
        <v>5507781.0899999905</v>
      </c>
      <c r="ES8" s="5">
        <f t="shared" si="14"/>
        <v>5507781.0899999905</v>
      </c>
      <c r="ET8" s="5">
        <f t="shared" si="14"/>
        <v>5507827.8699999908</v>
      </c>
      <c r="EU8" s="5">
        <f t="shared" si="14"/>
        <v>5507827.8699999908</v>
      </c>
      <c r="EV8" s="5">
        <f t="shared" si="14"/>
        <v>5507827.8699999908</v>
      </c>
      <c r="EW8" s="5">
        <f t="shared" si="14"/>
        <v>5507827.8699999908</v>
      </c>
      <c r="EX8" s="5">
        <f t="shared" si="14"/>
        <v>5507873.1399999904</v>
      </c>
      <c r="EY8" s="5">
        <f t="shared" si="14"/>
        <v>5507873.1399999904</v>
      </c>
      <c r="EZ8" s="5">
        <f t="shared" si="14"/>
        <v>5507873.1399999904</v>
      </c>
      <c r="FA8" s="5">
        <f t="shared" si="14"/>
        <v>5507873.1399999904</v>
      </c>
      <c r="FB8" s="5">
        <f t="shared" si="14"/>
        <v>5507873.1399999904</v>
      </c>
      <c r="FC8" s="5">
        <f t="shared" si="14"/>
        <v>5507844.9799999902</v>
      </c>
      <c r="FD8" s="5">
        <f t="shared" si="14"/>
        <v>80507844.979999989</v>
      </c>
      <c r="FE8" s="5">
        <f t="shared" si="14"/>
        <v>80507844.979999989</v>
      </c>
      <c r="FF8" s="5">
        <f t="shared" si="14"/>
        <v>80507844.979999989</v>
      </c>
      <c r="FG8" s="5">
        <f t="shared" si="14"/>
        <v>80508384.959999993</v>
      </c>
      <c r="FH8" s="5">
        <f t="shared" si="14"/>
        <v>200508384.95999998</v>
      </c>
      <c r="FI8" s="5">
        <f t="shared" si="14"/>
        <v>120508384.95999998</v>
      </c>
      <c r="FJ8" s="5">
        <f t="shared" si="14"/>
        <v>120508384.95999998</v>
      </c>
      <c r="FK8" s="5">
        <f t="shared" si="14"/>
        <v>120509484.85999998</v>
      </c>
      <c r="FL8" s="5">
        <f t="shared" si="14"/>
        <v>113509484.85999998</v>
      </c>
      <c r="FM8" s="5">
        <f t="shared" si="14"/>
        <v>113509484.85999998</v>
      </c>
      <c r="FN8" s="5">
        <f t="shared" si="14"/>
        <v>98509484.859999985</v>
      </c>
      <c r="FO8" s="5">
        <f t="shared" si="14"/>
        <v>98510427.639999986</v>
      </c>
      <c r="FP8" s="5">
        <f t="shared" si="14"/>
        <v>98510427.639999986</v>
      </c>
      <c r="FQ8" s="5">
        <f t="shared" si="14"/>
        <v>98510427.639999986</v>
      </c>
      <c r="FR8" s="5">
        <f t="shared" si="14"/>
        <v>88510427.639999986</v>
      </c>
      <c r="FS8" s="5">
        <f t="shared" si="14"/>
        <v>88510427.639999986</v>
      </c>
      <c r="FT8" s="5">
        <f t="shared" si="14"/>
        <v>88511201.779999986</v>
      </c>
      <c r="FU8" s="5">
        <f t="shared" si="14"/>
        <v>88511201.779999986</v>
      </c>
      <c r="FV8" s="5">
        <f t="shared" si="14"/>
        <v>88511201.779999986</v>
      </c>
      <c r="FW8" s="5">
        <f t="shared" si="14"/>
        <v>88511201.779999986</v>
      </c>
      <c r="FX8" s="5">
        <f t="shared" si="14"/>
        <v>88511953.589999989</v>
      </c>
      <c r="FY8" s="5">
        <f t="shared" si="14"/>
        <v>88511953.589999989</v>
      </c>
      <c r="FZ8" s="5">
        <f t="shared" si="14"/>
        <v>88511953.589999989</v>
      </c>
      <c r="GA8" s="5">
        <f t="shared" si="14"/>
        <v>88511953.589999989</v>
      </c>
      <c r="GB8" s="5">
        <f t="shared" si="14"/>
        <v>88511953.589999989</v>
      </c>
      <c r="GC8" s="5">
        <f t="shared" si="14"/>
        <v>88512681.159999982</v>
      </c>
      <c r="GD8" s="5">
        <f t="shared" si="14"/>
        <v>88512681.159999982</v>
      </c>
      <c r="GE8" s="5">
        <f t="shared" si="14"/>
        <v>88512681.159999982</v>
      </c>
      <c r="GF8" s="5">
        <f t="shared" si="14"/>
        <v>88512681.159999982</v>
      </c>
      <c r="GG8" s="5">
        <f t="shared" si="14"/>
        <v>88512681.159999982</v>
      </c>
      <c r="GH8" s="5">
        <f t="shared" si="14"/>
        <v>88512681.159999982</v>
      </c>
      <c r="GI8" s="5">
        <f t="shared" si="14"/>
        <v>88512681.159999982</v>
      </c>
      <c r="GJ8" s="5">
        <f t="shared" si="14"/>
        <v>88512681.159999982</v>
      </c>
      <c r="GK8" s="5">
        <f t="shared" si="14"/>
        <v>88512681.159999982</v>
      </c>
      <c r="GL8" s="5">
        <f t="shared" si="14"/>
        <v>88512681.159999982</v>
      </c>
      <c r="GM8" s="5">
        <f t="shared" ref="GM8:IX8" si="15">GL32</f>
        <v>88512681.159999982</v>
      </c>
      <c r="GN8" s="5">
        <f t="shared" si="15"/>
        <v>88512681.159999982</v>
      </c>
      <c r="GO8" s="5">
        <f t="shared" si="15"/>
        <v>88512681.159999982</v>
      </c>
      <c r="GP8" s="5">
        <f t="shared" si="15"/>
        <v>88514912.349999979</v>
      </c>
      <c r="GQ8" s="5">
        <f t="shared" si="15"/>
        <v>88514912.349999979</v>
      </c>
      <c r="GR8" s="5">
        <f t="shared" si="15"/>
        <v>88514912.349999979</v>
      </c>
      <c r="GS8" s="5">
        <f t="shared" si="15"/>
        <v>88514912.349999979</v>
      </c>
      <c r="GT8" s="5">
        <f t="shared" si="15"/>
        <v>178515661.45999998</v>
      </c>
      <c r="GU8" s="5">
        <f t="shared" si="15"/>
        <v>178515661.45999998</v>
      </c>
      <c r="GV8" s="5">
        <f t="shared" si="15"/>
        <v>178515661.45999998</v>
      </c>
      <c r="GW8" s="5">
        <f t="shared" si="15"/>
        <v>178515661.45999998</v>
      </c>
      <c r="GX8" s="5">
        <f t="shared" si="15"/>
        <v>178517074.11999997</v>
      </c>
      <c r="GY8" s="5">
        <f t="shared" si="15"/>
        <v>178517074.11999997</v>
      </c>
      <c r="GZ8" s="5">
        <f t="shared" si="15"/>
        <v>178517074.11999997</v>
      </c>
      <c r="HA8" s="5">
        <f t="shared" si="15"/>
        <v>231517074.11999997</v>
      </c>
      <c r="HB8" s="5">
        <f t="shared" si="15"/>
        <v>231517074.11999997</v>
      </c>
      <c r="HC8" s="5">
        <f t="shared" si="15"/>
        <v>231518732.79999998</v>
      </c>
      <c r="HD8" s="5">
        <f t="shared" si="15"/>
        <v>231518732.79999998</v>
      </c>
      <c r="HE8" s="5">
        <f t="shared" si="15"/>
        <v>231518732.79999998</v>
      </c>
      <c r="HF8" s="5">
        <f t="shared" si="15"/>
        <v>231518732.79999998</v>
      </c>
      <c r="HG8" s="5">
        <f t="shared" si="15"/>
        <v>231520699.31999999</v>
      </c>
      <c r="HH8" s="5">
        <f t="shared" si="15"/>
        <v>231520699.31999999</v>
      </c>
      <c r="HI8" s="5">
        <f t="shared" si="15"/>
        <v>231520699.31999999</v>
      </c>
      <c r="HJ8" s="5">
        <f t="shared" si="15"/>
        <v>231520699.31999999</v>
      </c>
      <c r="HK8" s="5">
        <f t="shared" si="15"/>
        <v>294022561.17000002</v>
      </c>
      <c r="HL8" s="5">
        <f t="shared" si="15"/>
        <v>294022561.17000002</v>
      </c>
      <c r="HM8" s="5">
        <f t="shared" si="15"/>
        <v>294022561.17000002</v>
      </c>
      <c r="HN8" s="5">
        <f t="shared" si="15"/>
        <v>294022561.17000002</v>
      </c>
      <c r="HO8" s="5">
        <f t="shared" si="15"/>
        <v>294022561.17000002</v>
      </c>
      <c r="HP8" s="5">
        <f t="shared" si="15"/>
        <v>294282953.44</v>
      </c>
      <c r="HQ8" s="5">
        <f t="shared" si="15"/>
        <v>294282953.44</v>
      </c>
      <c r="HR8" s="5">
        <f t="shared" si="15"/>
        <v>294282953.44</v>
      </c>
      <c r="HS8" s="5">
        <f t="shared" si="15"/>
        <v>294282953.44</v>
      </c>
      <c r="HT8" s="5">
        <f t="shared" si="15"/>
        <v>294425784.12</v>
      </c>
      <c r="HU8" s="5">
        <f t="shared" si="15"/>
        <v>294425784.12</v>
      </c>
      <c r="HV8" s="5">
        <f t="shared" si="15"/>
        <v>294425784.12</v>
      </c>
      <c r="HW8" s="5">
        <f t="shared" si="15"/>
        <v>294425784.12</v>
      </c>
      <c r="HX8" s="5">
        <f t="shared" si="15"/>
        <v>294507405.23000002</v>
      </c>
      <c r="HY8" s="5">
        <f t="shared" si="15"/>
        <v>294507405.23000002</v>
      </c>
      <c r="HZ8" s="5">
        <f t="shared" si="15"/>
        <v>294507405.23000002</v>
      </c>
      <c r="IA8" s="5">
        <f t="shared" si="15"/>
        <v>294507405.23000002</v>
      </c>
      <c r="IB8" s="5">
        <f t="shared" si="15"/>
        <v>294507405.23000002</v>
      </c>
      <c r="IC8" s="5">
        <f t="shared" si="15"/>
        <v>294609321.46000004</v>
      </c>
      <c r="ID8" s="5">
        <f t="shared" si="15"/>
        <v>294609321.46000004</v>
      </c>
      <c r="IE8" s="5">
        <f t="shared" si="15"/>
        <v>294609321.46000004</v>
      </c>
      <c r="IF8" s="5">
        <f t="shared" si="15"/>
        <v>294609321.46000004</v>
      </c>
      <c r="IG8" s="5">
        <f t="shared" si="15"/>
        <v>294661328.68000007</v>
      </c>
      <c r="IH8" s="5">
        <f t="shared" si="15"/>
        <v>279661328.68000007</v>
      </c>
      <c r="II8" s="5">
        <f t="shared" si="15"/>
        <v>279661328.68000007</v>
      </c>
      <c r="IJ8" s="5">
        <f t="shared" si="15"/>
        <v>279661328.68000007</v>
      </c>
      <c r="IK8" s="5">
        <f t="shared" si="15"/>
        <v>264661328.68000007</v>
      </c>
      <c r="IL8" s="5">
        <f t="shared" si="15"/>
        <v>264589033.07000005</v>
      </c>
      <c r="IM8" s="5">
        <f t="shared" si="15"/>
        <v>264589033.07000005</v>
      </c>
      <c r="IN8" s="5">
        <f t="shared" si="15"/>
        <v>252589033.07000005</v>
      </c>
      <c r="IO8" s="5">
        <f t="shared" si="15"/>
        <v>252589033.07000005</v>
      </c>
      <c r="IP8" s="5">
        <f t="shared" si="15"/>
        <v>252882089.49000004</v>
      </c>
      <c r="IQ8" s="5">
        <f t="shared" si="15"/>
        <v>252882089.49000004</v>
      </c>
      <c r="IR8" s="5">
        <f t="shared" si="15"/>
        <v>252882089.49000004</v>
      </c>
      <c r="IS8" s="5">
        <f t="shared" si="15"/>
        <v>252882089.49000004</v>
      </c>
      <c r="IT8" s="5">
        <f t="shared" si="15"/>
        <v>252844776.74000004</v>
      </c>
      <c r="IU8" s="5">
        <f t="shared" si="15"/>
        <v>252844776.74000004</v>
      </c>
      <c r="IV8" s="5">
        <f t="shared" si="15"/>
        <v>252844776.74000004</v>
      </c>
      <c r="IW8" s="5">
        <f t="shared" si="15"/>
        <v>252844776.74000004</v>
      </c>
      <c r="IX8" s="5">
        <f t="shared" si="15"/>
        <v>242844776.74000004</v>
      </c>
      <c r="IY8" s="5">
        <f t="shared" ref="IY8:LJ8" si="16">IX32</f>
        <v>242566063.68000004</v>
      </c>
      <c r="IZ8" s="5">
        <f t="shared" si="16"/>
        <v>242566063.68000004</v>
      </c>
      <c r="JA8" s="5">
        <f t="shared" si="16"/>
        <v>242566063.68000004</v>
      </c>
      <c r="JB8" s="5">
        <f t="shared" si="16"/>
        <v>232566063.68000004</v>
      </c>
      <c r="JC8" s="5">
        <f t="shared" si="16"/>
        <v>232581115.48000002</v>
      </c>
      <c r="JD8" s="5">
        <f t="shared" si="16"/>
        <v>217581115.48000002</v>
      </c>
      <c r="JE8" s="5">
        <f t="shared" si="16"/>
        <v>217581115.48000002</v>
      </c>
      <c r="JF8" s="5">
        <f t="shared" si="16"/>
        <v>217581115.48000002</v>
      </c>
      <c r="JG8" s="5">
        <f t="shared" si="16"/>
        <v>217920069.31000003</v>
      </c>
      <c r="JH8" s="5">
        <f t="shared" si="16"/>
        <v>202920069.31000003</v>
      </c>
      <c r="JI8" s="5">
        <f t="shared" si="16"/>
        <v>202920069.31000003</v>
      </c>
      <c r="JJ8" s="5">
        <f t="shared" si="16"/>
        <v>202920069.31000003</v>
      </c>
      <c r="JK8" s="5">
        <f t="shared" si="16"/>
        <v>202920069.31000003</v>
      </c>
      <c r="JL8" s="5">
        <f t="shared" si="16"/>
        <v>202992851.63000003</v>
      </c>
      <c r="JM8" s="5">
        <f t="shared" si="16"/>
        <v>192992851.63000003</v>
      </c>
      <c r="JN8" s="5">
        <f t="shared" si="16"/>
        <v>192992851.63000003</v>
      </c>
      <c r="JO8" s="5">
        <f t="shared" si="16"/>
        <v>182992851.63000003</v>
      </c>
      <c r="JP8" s="5">
        <f t="shared" si="16"/>
        <v>183191127.12000003</v>
      </c>
      <c r="JQ8" s="5">
        <f t="shared" si="16"/>
        <v>173191127.12000003</v>
      </c>
      <c r="JR8" s="5">
        <f t="shared" si="16"/>
        <v>173191127.12000003</v>
      </c>
      <c r="JS8" s="5">
        <f t="shared" si="16"/>
        <v>173191127.12000003</v>
      </c>
      <c r="JT8" s="5">
        <f t="shared" si="16"/>
        <v>173302350.78000003</v>
      </c>
      <c r="JU8" s="5">
        <f t="shared" si="16"/>
        <v>173302350.78000003</v>
      </c>
      <c r="JV8" s="5">
        <f t="shared" si="16"/>
        <v>173302350.78000003</v>
      </c>
      <c r="JW8" s="5">
        <f t="shared" si="16"/>
        <v>173302350.78000003</v>
      </c>
      <c r="JX8" s="5">
        <f t="shared" si="16"/>
        <v>173302350.78000003</v>
      </c>
      <c r="JY8" s="5">
        <f t="shared" si="16"/>
        <v>173302350.78000003</v>
      </c>
      <c r="JZ8" s="5">
        <f t="shared" si="16"/>
        <v>173302350.78000003</v>
      </c>
      <c r="KA8" s="5">
        <f t="shared" si="16"/>
        <v>173302350.78000003</v>
      </c>
      <c r="KB8" s="5">
        <f t="shared" si="16"/>
        <v>173302350.78000003</v>
      </c>
      <c r="KC8" s="5">
        <f t="shared" si="16"/>
        <v>173302350.78000003</v>
      </c>
      <c r="KD8" s="5">
        <f t="shared" si="16"/>
        <v>173302350.78000003</v>
      </c>
      <c r="KE8" s="5">
        <f t="shared" si="16"/>
        <v>173302350.78000003</v>
      </c>
      <c r="KF8" s="5">
        <f t="shared" si="16"/>
        <v>173302350.78000003</v>
      </c>
      <c r="KG8" s="5">
        <f t="shared" si="16"/>
        <v>173302350.78000003</v>
      </c>
      <c r="KH8" s="5">
        <f t="shared" si="16"/>
        <v>173302350.78000003</v>
      </c>
      <c r="KI8" s="5">
        <f t="shared" si="16"/>
        <v>173302350.78000003</v>
      </c>
      <c r="KJ8" s="5">
        <f t="shared" si="16"/>
        <v>173302350.78000003</v>
      </c>
      <c r="KK8" s="5">
        <f t="shared" si="16"/>
        <v>173302350.78000003</v>
      </c>
      <c r="KL8" s="5">
        <f t="shared" si="16"/>
        <v>173302350.78000003</v>
      </c>
      <c r="KM8" s="5">
        <f t="shared" si="16"/>
        <v>173302350.78000003</v>
      </c>
      <c r="KN8" s="5">
        <f t="shared" si="16"/>
        <v>173302350.78000003</v>
      </c>
      <c r="KO8" s="5">
        <f t="shared" si="16"/>
        <v>173302350.78000003</v>
      </c>
      <c r="KP8" s="5">
        <f t="shared" si="16"/>
        <v>173302350.78000003</v>
      </c>
      <c r="KQ8" s="5">
        <f t="shared" si="16"/>
        <v>173302350.78000003</v>
      </c>
      <c r="KR8" s="5">
        <f t="shared" si="16"/>
        <v>173302350.78000003</v>
      </c>
      <c r="KS8" s="5">
        <f t="shared" si="16"/>
        <v>173302350.78000003</v>
      </c>
      <c r="KT8" s="5">
        <f t="shared" si="16"/>
        <v>173302350.78000003</v>
      </c>
      <c r="KU8" s="5">
        <f t="shared" si="16"/>
        <v>173302350.78000003</v>
      </c>
      <c r="KV8" s="5">
        <f t="shared" si="16"/>
        <v>173302350.78000003</v>
      </c>
      <c r="KW8" s="5">
        <f t="shared" si="16"/>
        <v>173302350.78000003</v>
      </c>
      <c r="KX8" s="5">
        <f t="shared" si="16"/>
        <v>173302350.78000003</v>
      </c>
      <c r="KY8" s="5">
        <f t="shared" si="16"/>
        <v>173302350.78000003</v>
      </c>
      <c r="KZ8" s="5">
        <f t="shared" si="16"/>
        <v>173302350.78000003</v>
      </c>
      <c r="LA8" s="5">
        <f t="shared" si="16"/>
        <v>173302350.78000003</v>
      </c>
      <c r="LB8" s="5">
        <f t="shared" si="16"/>
        <v>173302350.78000003</v>
      </c>
      <c r="LC8" s="5">
        <f t="shared" si="16"/>
        <v>173302350.78000003</v>
      </c>
      <c r="LD8" s="5">
        <f t="shared" si="16"/>
        <v>173302350.78000003</v>
      </c>
      <c r="LE8" s="5">
        <f t="shared" si="16"/>
        <v>173302350.78000003</v>
      </c>
      <c r="LF8" s="5">
        <f t="shared" si="16"/>
        <v>173302350.78000003</v>
      </c>
      <c r="LG8" s="5">
        <f t="shared" si="16"/>
        <v>173302350.78000003</v>
      </c>
      <c r="LH8" s="5">
        <f t="shared" si="16"/>
        <v>173302350.78000003</v>
      </c>
      <c r="LI8" s="5">
        <f t="shared" si="16"/>
        <v>173302350.78000003</v>
      </c>
      <c r="LJ8" s="5">
        <f t="shared" si="16"/>
        <v>173302350.78000003</v>
      </c>
      <c r="LK8" s="5">
        <f t="shared" ref="LK8:MP8" si="17">LJ32</f>
        <v>173302350.78000003</v>
      </c>
      <c r="LL8" s="5">
        <f t="shared" si="17"/>
        <v>173302350.78000003</v>
      </c>
      <c r="LM8" s="5">
        <f t="shared" si="17"/>
        <v>173302350.78000003</v>
      </c>
      <c r="LN8" s="5">
        <f t="shared" si="17"/>
        <v>173302350.78000003</v>
      </c>
      <c r="LO8" s="5">
        <f t="shared" si="17"/>
        <v>173302350.78000003</v>
      </c>
      <c r="LP8" s="5">
        <f t="shared" si="17"/>
        <v>173302350.78000003</v>
      </c>
      <c r="LQ8" s="5">
        <f t="shared" si="17"/>
        <v>173302350.78000003</v>
      </c>
      <c r="LR8" s="5">
        <f t="shared" si="17"/>
        <v>173302350.78000003</v>
      </c>
      <c r="LS8" s="5">
        <f t="shared" si="17"/>
        <v>173302350.78000003</v>
      </c>
      <c r="LT8" s="5">
        <f t="shared" si="17"/>
        <v>173302350.78000003</v>
      </c>
      <c r="LU8" s="5">
        <f t="shared" si="17"/>
        <v>173302350.78000003</v>
      </c>
      <c r="LV8" s="5">
        <f t="shared" si="17"/>
        <v>173302350.78000003</v>
      </c>
      <c r="LW8" s="5">
        <f t="shared" si="17"/>
        <v>173302350.78000003</v>
      </c>
      <c r="LX8" s="5">
        <f t="shared" si="17"/>
        <v>173302350.78000003</v>
      </c>
      <c r="LY8" s="5">
        <f t="shared" si="17"/>
        <v>173302350.78000003</v>
      </c>
      <c r="LZ8" s="5">
        <f t="shared" si="17"/>
        <v>173302350.78000003</v>
      </c>
      <c r="MA8" s="5">
        <f t="shared" si="17"/>
        <v>173302350.78000003</v>
      </c>
      <c r="MB8" s="5">
        <f t="shared" si="17"/>
        <v>173302350.78000003</v>
      </c>
      <c r="MC8" s="5">
        <f t="shared" si="17"/>
        <v>173302350.78000003</v>
      </c>
      <c r="MD8" s="5">
        <f t="shared" si="17"/>
        <v>173302350.78000003</v>
      </c>
      <c r="ME8" s="5">
        <f t="shared" si="17"/>
        <v>173302350.78000003</v>
      </c>
      <c r="MF8" s="5">
        <f t="shared" si="17"/>
        <v>173302350.78000003</v>
      </c>
      <c r="MG8" s="5">
        <f t="shared" si="17"/>
        <v>173302350.78000003</v>
      </c>
      <c r="MH8" s="5">
        <f t="shared" si="17"/>
        <v>173302350.78000003</v>
      </c>
      <c r="MI8" s="5">
        <f t="shared" si="17"/>
        <v>173302350.78000003</v>
      </c>
      <c r="MJ8" s="5">
        <f t="shared" si="17"/>
        <v>173302350.78000003</v>
      </c>
      <c r="MK8" s="5">
        <f t="shared" si="17"/>
        <v>173302350.78000003</v>
      </c>
      <c r="ML8" s="5">
        <f t="shared" si="17"/>
        <v>173302350.78000003</v>
      </c>
      <c r="MM8" s="5">
        <f t="shared" si="17"/>
        <v>173302350.78000003</v>
      </c>
      <c r="MN8" s="5">
        <f t="shared" si="17"/>
        <v>173302350.78000003</v>
      </c>
      <c r="MO8" s="5">
        <f t="shared" si="17"/>
        <v>173302350.78000003</v>
      </c>
      <c r="MP8" s="5">
        <f t="shared" si="17"/>
        <v>173302350.78000003</v>
      </c>
    </row>
    <row r="9" spans="1:354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</row>
    <row r="10" spans="1:354" x14ac:dyDescent="0.25">
      <c r="A10" s="10" t="s">
        <v>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</row>
    <row r="11" spans="1:354" x14ac:dyDescent="0.25">
      <c r="A11" s="12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</row>
    <row r="12" spans="1:354" x14ac:dyDescent="0.25">
      <c r="A12" s="12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</row>
    <row r="13" spans="1:354" x14ac:dyDescent="0.25">
      <c r="A13" s="12" t="s">
        <v>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>
        <v>-130</v>
      </c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>
        <v>-4000000</v>
      </c>
      <c r="DA13" s="5"/>
      <c r="DB13" s="5">
        <v>-245</v>
      </c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>
        <v>-75</v>
      </c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>
        <v>-90</v>
      </c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>
        <v>-166.36</v>
      </c>
      <c r="JC13" s="5"/>
      <c r="JD13" s="5"/>
      <c r="JE13" s="5"/>
      <c r="JF13" s="5">
        <v>-15</v>
      </c>
      <c r="JG13" s="5"/>
      <c r="JH13" s="5"/>
      <c r="JI13" s="5"/>
      <c r="JJ13" s="5"/>
      <c r="JK13" s="5">
        <v>-15</v>
      </c>
      <c r="JL13" s="5"/>
      <c r="JM13" s="5"/>
      <c r="JN13" s="5"/>
      <c r="JO13" s="5">
        <v>-30</v>
      </c>
      <c r="JP13" s="5"/>
      <c r="JQ13" s="5"/>
      <c r="JR13" s="5"/>
      <c r="JS13" s="5">
        <v>-15</v>
      </c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</row>
    <row r="14" spans="1:354" x14ac:dyDescent="0.25">
      <c r="A14" s="12" t="s">
        <v>41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>
        <f>-'Wells Fargo'!B27</f>
        <v>0</v>
      </c>
      <c r="GT14" s="5">
        <f>-'Wells Fargo'!C27</f>
        <v>0</v>
      </c>
      <c r="GU14" s="5">
        <f>-'Wells Fargo'!D27</f>
        <v>0</v>
      </c>
      <c r="GV14" s="5">
        <f>-'Wells Fargo'!E27</f>
        <v>0</v>
      </c>
      <c r="GW14" s="5">
        <f>-'Wells Fargo'!F27</f>
        <v>0</v>
      </c>
      <c r="GX14" s="5">
        <f>-'Wells Fargo'!G27</f>
        <v>0</v>
      </c>
      <c r="GY14" s="5">
        <f>-'Wells Fargo'!H27</f>
        <v>0</v>
      </c>
      <c r="GZ14" s="5">
        <f>-'Wells Fargo'!I27</f>
        <v>0</v>
      </c>
      <c r="HA14" s="5">
        <f>-'Wells Fargo'!J27</f>
        <v>0</v>
      </c>
      <c r="HB14" s="5">
        <f>-'Wells Fargo'!K27</f>
        <v>0</v>
      </c>
      <c r="HC14" s="5">
        <f>-'Wells Fargo'!L27</f>
        <v>0</v>
      </c>
      <c r="HD14" s="5">
        <f>-'Wells Fargo'!M27</f>
        <v>0</v>
      </c>
      <c r="HE14" s="5">
        <f>-'Wells Fargo'!N27</f>
        <v>0</v>
      </c>
      <c r="HF14" s="5">
        <f>-'Wells Fargo'!O27</f>
        <v>0</v>
      </c>
      <c r="HG14" s="5">
        <f>-'Wells Fargo'!P27</f>
        <v>0</v>
      </c>
      <c r="HH14" s="5">
        <f>-'Wells Fargo'!Q27</f>
        <v>0</v>
      </c>
      <c r="HI14" s="5">
        <f>-'Wells Fargo'!R27</f>
        <v>0</v>
      </c>
      <c r="HJ14" s="5">
        <f>-'Wells Fargo'!S27</f>
        <v>0</v>
      </c>
      <c r="HK14" s="5">
        <f>-'Wells Fargo'!T27</f>
        <v>0</v>
      </c>
      <c r="HL14" s="5">
        <f>-'Wells Fargo'!U27</f>
        <v>0</v>
      </c>
      <c r="HM14" s="5">
        <f>-'Wells Fargo'!V27</f>
        <v>0</v>
      </c>
      <c r="HN14" s="5">
        <f>-'Wells Fargo'!W27</f>
        <v>0</v>
      </c>
      <c r="HO14" s="5">
        <f>-'Wells Fargo'!X27</f>
        <v>0</v>
      </c>
      <c r="HP14" s="5">
        <f>-'Wells Fargo'!Y27</f>
        <v>0</v>
      </c>
      <c r="HQ14" s="5">
        <f>-'Wells Fargo'!Z27</f>
        <v>0</v>
      </c>
      <c r="HR14" s="5">
        <f>-'Wells Fargo'!AA27</f>
        <v>0</v>
      </c>
      <c r="HS14" s="5">
        <f>-'Wells Fargo'!AB27</f>
        <v>0</v>
      </c>
      <c r="HT14" s="5">
        <f>-'Wells Fargo'!AC27</f>
        <v>0</v>
      </c>
      <c r="HU14" s="5">
        <f>-'Wells Fargo'!AD27</f>
        <v>0</v>
      </c>
      <c r="HV14" s="5">
        <f>-'Wells Fargo'!AE27</f>
        <v>0</v>
      </c>
      <c r="HW14" s="5">
        <f>-'Wells Fargo'!AF27</f>
        <v>0</v>
      </c>
      <c r="HX14" s="5">
        <f>-'Wells Fargo'!AG27</f>
        <v>0</v>
      </c>
      <c r="HY14" s="5">
        <f>-'Wells Fargo'!AH27</f>
        <v>0</v>
      </c>
      <c r="HZ14" s="5">
        <f>-'Wells Fargo'!AI27</f>
        <v>0</v>
      </c>
      <c r="IA14" s="5">
        <f>-'Wells Fargo'!AJ27</f>
        <v>0</v>
      </c>
      <c r="IB14" s="5">
        <f>-'Wells Fargo'!AK27</f>
        <v>0</v>
      </c>
      <c r="IC14" s="5">
        <f>-'Wells Fargo'!AL27</f>
        <v>0</v>
      </c>
      <c r="ID14" s="5">
        <f>-'Wells Fargo'!AM27</f>
        <v>0</v>
      </c>
      <c r="IE14" s="5">
        <f>-'Wells Fargo'!AN27</f>
        <v>0</v>
      </c>
      <c r="IF14" s="5">
        <f>-'Wells Fargo'!AO27</f>
        <v>0</v>
      </c>
      <c r="IG14" s="5">
        <f>-'Wells Fargo'!AP27</f>
        <v>-15000000</v>
      </c>
      <c r="IH14" s="5">
        <f>-'Wells Fargo'!AQ27</f>
        <v>0</v>
      </c>
      <c r="II14" s="5">
        <f>-'Wells Fargo'!AR27</f>
        <v>0</v>
      </c>
      <c r="IJ14" s="5">
        <f>-'Wells Fargo'!AS27</f>
        <v>-15000000</v>
      </c>
      <c r="IK14" s="5">
        <f>-'Wells Fargo'!AT27</f>
        <v>0</v>
      </c>
      <c r="IL14" s="5">
        <f>-'Wells Fargo'!AU27</f>
        <v>0</v>
      </c>
      <c r="IM14" s="5">
        <f>-'Wells Fargo'!AV27</f>
        <v>-12000000</v>
      </c>
      <c r="IN14" s="5">
        <f>-'Wells Fargo'!AW27</f>
        <v>0</v>
      </c>
      <c r="IO14" s="5">
        <f>-'Wells Fargo'!AX27</f>
        <v>0</v>
      </c>
      <c r="IP14" s="5">
        <f>-'Wells Fargo'!AY27</f>
        <v>0</v>
      </c>
      <c r="IQ14" s="5">
        <f>-'Wells Fargo'!AZ27</f>
        <v>0</v>
      </c>
      <c r="IR14" s="5">
        <f>-'Wells Fargo'!BA27</f>
        <v>0</v>
      </c>
      <c r="IS14" s="5">
        <f>-'Wells Fargo'!BB27</f>
        <v>0</v>
      </c>
      <c r="IT14" s="5">
        <f>-'Wells Fargo'!BC27</f>
        <v>0</v>
      </c>
      <c r="IU14" s="5">
        <f>-'Wells Fargo'!BD27</f>
        <v>0</v>
      </c>
      <c r="IV14" s="5">
        <f>-'Wells Fargo'!BE27</f>
        <v>0</v>
      </c>
      <c r="IW14" s="5">
        <f>-'Wells Fargo'!BF27</f>
        <v>-10000000</v>
      </c>
      <c r="IX14" s="5">
        <f>-'Wells Fargo'!BG27</f>
        <v>0</v>
      </c>
      <c r="IY14" s="5">
        <f>-'Wells Fargo'!BH27</f>
        <v>0</v>
      </c>
      <c r="IZ14" s="5">
        <f>-'Wells Fargo'!BI27</f>
        <v>0</v>
      </c>
      <c r="JA14" s="5">
        <f>-'Wells Fargo'!BJ27</f>
        <v>-10000000</v>
      </c>
      <c r="JB14" s="5">
        <f>-'Wells Fargo'!BK27</f>
        <v>0</v>
      </c>
      <c r="JC14" s="5">
        <f>-'Wells Fargo'!BL27</f>
        <v>-15000000</v>
      </c>
      <c r="JD14" s="5">
        <f>-'Wells Fargo'!BM27</f>
        <v>0</v>
      </c>
      <c r="JE14" s="5">
        <f>-'Wells Fargo'!BN27</f>
        <v>0</v>
      </c>
      <c r="JF14" s="5">
        <f>-'Wells Fargo'!BO27</f>
        <v>0</v>
      </c>
      <c r="JG14" s="5">
        <f>-'Wells Fargo'!BP27</f>
        <v>-15000000</v>
      </c>
      <c r="JH14" s="5">
        <f>-'Wells Fargo'!BQ27</f>
        <v>0</v>
      </c>
      <c r="JI14" s="5">
        <f>-'Wells Fargo'!BR27</f>
        <v>0</v>
      </c>
      <c r="JJ14" s="5">
        <f>-'Wells Fargo'!BS27</f>
        <v>0</v>
      </c>
      <c r="JK14" s="5">
        <f>-'Wells Fargo'!BT27</f>
        <v>0</v>
      </c>
      <c r="JL14" s="5">
        <f>-'Wells Fargo'!BU27</f>
        <v>0</v>
      </c>
      <c r="JM14" s="5">
        <f>-'Wells Fargo'!BV27</f>
        <v>0</v>
      </c>
      <c r="JN14" s="5">
        <f>-'Wells Fargo'!BW27</f>
        <v>0</v>
      </c>
      <c r="JO14" s="5">
        <f>-'Wells Fargo'!BX27</f>
        <v>0</v>
      </c>
      <c r="JP14" s="5">
        <f>-'Wells Fargo'!BY27</f>
        <v>-10000000</v>
      </c>
      <c r="JQ14" s="5">
        <f>-'Wells Fargo'!BZ27</f>
        <v>0</v>
      </c>
      <c r="JR14" s="5">
        <f>-'Wells Fargo'!CA27</f>
        <v>0</v>
      </c>
      <c r="JS14" s="5">
        <f>-'Wells Fargo'!CB27</f>
        <v>0</v>
      </c>
      <c r="JT14" s="5">
        <f>-'Wells Fargo'!CC27</f>
        <v>0</v>
      </c>
      <c r="JU14" s="5">
        <f>-'Wells Fargo'!CD27</f>
        <v>0</v>
      </c>
      <c r="JV14" s="5">
        <f>-'Wells Fargo'!CE27</f>
        <v>0</v>
      </c>
      <c r="JW14" s="5">
        <f>-'Wells Fargo'!CF27</f>
        <v>0</v>
      </c>
      <c r="JX14" s="5">
        <f>-'Wells Fargo'!CG27</f>
        <v>0</v>
      </c>
      <c r="JY14" s="5">
        <f>-'Wells Fargo'!CH27</f>
        <v>0</v>
      </c>
      <c r="JZ14" s="5">
        <f>-'Wells Fargo'!CI27</f>
        <v>0</v>
      </c>
      <c r="KA14" s="5">
        <f>-'Wells Fargo'!CJ27</f>
        <v>0</v>
      </c>
      <c r="KB14" s="5">
        <f>-'Wells Fargo'!CK27</f>
        <v>0</v>
      </c>
      <c r="KC14" s="5">
        <f>-'Wells Fargo'!CL27</f>
        <v>0</v>
      </c>
      <c r="KD14" s="5">
        <f>-'Wells Fargo'!CM27</f>
        <v>0</v>
      </c>
      <c r="KE14" s="5">
        <f>-'Wells Fargo'!CN27</f>
        <v>0</v>
      </c>
      <c r="KF14" s="5">
        <f>-'Wells Fargo'!CO27</f>
        <v>0</v>
      </c>
      <c r="KG14" s="5">
        <f>-'Wells Fargo'!CP27</f>
        <v>0</v>
      </c>
      <c r="KH14" s="5">
        <f>-'Wells Fargo'!CQ27</f>
        <v>0</v>
      </c>
      <c r="KI14" s="5">
        <f>-'Wells Fargo'!CR27</f>
        <v>0</v>
      </c>
      <c r="KJ14" s="5">
        <f>-'Wells Fargo'!CS27</f>
        <v>0</v>
      </c>
      <c r="KK14" s="5">
        <f>-'Wells Fargo'!CT27</f>
        <v>0</v>
      </c>
      <c r="KL14" s="5">
        <f>-'Wells Fargo'!CU27</f>
        <v>0</v>
      </c>
      <c r="KM14" s="5">
        <f>-'Wells Fargo'!CV27</f>
        <v>0</v>
      </c>
      <c r="KN14" s="5">
        <f>-'Wells Fargo'!CW27</f>
        <v>0</v>
      </c>
      <c r="KO14" s="5">
        <f>-'Wells Fargo'!CX27</f>
        <v>0</v>
      </c>
      <c r="KP14" s="5">
        <f>-'Wells Fargo'!CY27</f>
        <v>0</v>
      </c>
      <c r="KQ14" s="5">
        <f>-'Wells Fargo'!CZ27</f>
        <v>0</v>
      </c>
      <c r="KR14" s="5">
        <f>-'Wells Fargo'!DA27</f>
        <v>0</v>
      </c>
      <c r="KS14" s="5">
        <f>-'Wells Fargo'!DB27</f>
        <v>0</v>
      </c>
      <c r="KT14" s="5">
        <f>-'Wells Fargo'!DC27</f>
        <v>0</v>
      </c>
      <c r="KU14" s="5">
        <f>-'Wells Fargo'!DD27</f>
        <v>0</v>
      </c>
      <c r="KV14" s="5">
        <f>-'Wells Fargo'!DE27</f>
        <v>0</v>
      </c>
      <c r="KW14" s="5">
        <f>-'Wells Fargo'!DF27</f>
        <v>0</v>
      </c>
      <c r="KX14" s="5">
        <f>-'Wells Fargo'!DG27</f>
        <v>0</v>
      </c>
      <c r="KY14" s="5">
        <f>-'Wells Fargo'!DH27</f>
        <v>0</v>
      </c>
      <c r="KZ14" s="5">
        <f>-'Wells Fargo'!DI27</f>
        <v>0</v>
      </c>
      <c r="LA14" s="5">
        <f>-'Wells Fargo'!DJ27</f>
        <v>0</v>
      </c>
      <c r="LB14" s="5">
        <f>-'Wells Fargo'!DK27</f>
        <v>0</v>
      </c>
      <c r="LC14" s="5">
        <f>-'Wells Fargo'!DL27</f>
        <v>0</v>
      </c>
      <c r="LD14" s="5">
        <f>-'Wells Fargo'!DM27</f>
        <v>0</v>
      </c>
      <c r="LE14" s="5">
        <f>-'Wells Fargo'!DN27</f>
        <v>0</v>
      </c>
      <c r="LF14" s="5">
        <f>-'Wells Fargo'!DO27</f>
        <v>0</v>
      </c>
      <c r="LG14" s="5">
        <f>-'Wells Fargo'!DP27</f>
        <v>0</v>
      </c>
      <c r="LH14" s="5">
        <f>-'Wells Fargo'!DQ27</f>
        <v>0</v>
      </c>
      <c r="LI14" s="5">
        <f>-'Wells Fargo'!DR27</f>
        <v>0</v>
      </c>
      <c r="LJ14" s="5">
        <f>-'Wells Fargo'!DS27</f>
        <v>0</v>
      </c>
      <c r="LK14" s="5">
        <f>-'Wells Fargo'!DT27</f>
        <v>0</v>
      </c>
      <c r="LL14" s="5">
        <f>-'Wells Fargo'!DU27</f>
        <v>0</v>
      </c>
      <c r="LM14" s="5">
        <f>-'Wells Fargo'!DV27</f>
        <v>0</v>
      </c>
      <c r="LN14" s="5">
        <f>-'Wells Fargo'!DW27</f>
        <v>0</v>
      </c>
      <c r="LO14" s="5">
        <f>-'Wells Fargo'!DX27</f>
        <v>0</v>
      </c>
      <c r="LP14" s="5">
        <f>-'Wells Fargo'!DY27</f>
        <v>0</v>
      </c>
      <c r="LQ14" s="5">
        <f>-'Wells Fargo'!DZ27</f>
        <v>0</v>
      </c>
      <c r="LR14" s="5">
        <f>-'Wells Fargo'!EA27</f>
        <v>0</v>
      </c>
      <c r="LS14" s="5">
        <f>-'Wells Fargo'!EB27</f>
        <v>0</v>
      </c>
      <c r="LT14" s="5">
        <f>-'Wells Fargo'!EC27</f>
        <v>0</v>
      </c>
      <c r="LU14" s="5">
        <f>-'Wells Fargo'!ED27</f>
        <v>0</v>
      </c>
      <c r="LV14" s="5">
        <f>-'Wells Fargo'!EE27</f>
        <v>0</v>
      </c>
      <c r="LW14" s="5">
        <f>-'Wells Fargo'!EF27</f>
        <v>0</v>
      </c>
      <c r="LX14" s="5">
        <f>-'Wells Fargo'!EG27</f>
        <v>0</v>
      </c>
      <c r="LY14" s="5">
        <f>-'Wells Fargo'!EH27</f>
        <v>0</v>
      </c>
      <c r="LZ14" s="5">
        <f>-'Wells Fargo'!EI27</f>
        <v>0</v>
      </c>
      <c r="MA14" s="5">
        <f>-'Wells Fargo'!EJ27</f>
        <v>0</v>
      </c>
      <c r="MB14" s="5">
        <f>-'Wells Fargo'!EK27</f>
        <v>0</v>
      </c>
      <c r="MC14" s="5">
        <f>-'Wells Fargo'!EL27</f>
        <v>0</v>
      </c>
      <c r="MD14" s="5">
        <f>-'Wells Fargo'!EM27</f>
        <v>0</v>
      </c>
      <c r="ME14" s="5">
        <f>-'Wells Fargo'!EN27</f>
        <v>0</v>
      </c>
      <c r="MF14" s="5">
        <f>-'Wells Fargo'!EO27</f>
        <v>0</v>
      </c>
      <c r="MG14" s="5">
        <f>-'Wells Fargo'!EP27</f>
        <v>0</v>
      </c>
      <c r="MH14" s="5">
        <f>-'Wells Fargo'!EQ27</f>
        <v>0</v>
      </c>
      <c r="MI14" s="5">
        <f>-'Wells Fargo'!ER27</f>
        <v>0</v>
      </c>
      <c r="MJ14" s="5">
        <f>-'Wells Fargo'!ES27</f>
        <v>0</v>
      </c>
      <c r="MK14" s="5">
        <f>-'Wells Fargo'!ET27</f>
        <v>0</v>
      </c>
      <c r="ML14" s="5">
        <f>-'Wells Fargo'!EU27</f>
        <v>0</v>
      </c>
      <c r="MM14" s="5">
        <f>-'Wells Fargo'!EV27</f>
        <v>0</v>
      </c>
      <c r="MN14" s="5">
        <f>-'Wells Fargo'!EW27</f>
        <v>0</v>
      </c>
      <c r="MO14" s="5">
        <f>-'Wells Fargo'!EX27</f>
        <v>0</v>
      </c>
      <c r="MP14" s="5">
        <f>-'Wells Fargo'!EY27</f>
        <v>0</v>
      </c>
    </row>
    <row r="15" spans="1:354" x14ac:dyDescent="0.25">
      <c r="A15" s="12" t="s">
        <v>40</v>
      </c>
      <c r="B15" s="5">
        <f>-Comerica!B27</f>
        <v>0</v>
      </c>
      <c r="C15" s="5">
        <f>-Comerica!C27</f>
        <v>0</v>
      </c>
      <c r="D15" s="5">
        <f>-Comerica!D27</f>
        <v>0</v>
      </c>
      <c r="E15" s="5">
        <f>-Comerica!E27</f>
        <v>0</v>
      </c>
      <c r="F15" s="5">
        <f>-Comerica!F27</f>
        <v>0</v>
      </c>
      <c r="G15" s="5">
        <f>-Comerica!G27</f>
        <v>0</v>
      </c>
      <c r="H15" s="5">
        <f>-Comerica!H27</f>
        <v>0</v>
      </c>
      <c r="I15" s="5">
        <f>-Comerica!I27</f>
        <v>0</v>
      </c>
      <c r="J15" s="5">
        <f>-Comerica!J27</f>
        <v>0</v>
      </c>
      <c r="K15" s="5">
        <f>-Comerica!K27</f>
        <v>0</v>
      </c>
      <c r="L15" s="5">
        <f>-Comerica!L27</f>
        <v>0</v>
      </c>
      <c r="M15" s="5">
        <f>-Comerica!M27</f>
        <v>0</v>
      </c>
      <c r="N15" s="5">
        <f>-Comerica!N27</f>
        <v>0</v>
      </c>
      <c r="O15" s="5">
        <f>-Comerica!O27</f>
        <v>-1500000</v>
      </c>
      <c r="P15" s="5">
        <f>-Comerica!P27</f>
        <v>0</v>
      </c>
      <c r="Q15" s="5">
        <f>-Comerica!Q27</f>
        <v>0</v>
      </c>
      <c r="R15" s="5">
        <f>-Comerica!R27</f>
        <v>-1500000</v>
      </c>
      <c r="S15" s="5">
        <f>-Comerica!S27</f>
        <v>0</v>
      </c>
      <c r="T15" s="5">
        <f>-Comerica!T27</f>
        <v>0</v>
      </c>
      <c r="U15" s="5">
        <f>-Comerica!U27</f>
        <v>-2000000</v>
      </c>
      <c r="V15" s="5">
        <f>-Comerica!V27</f>
        <v>0</v>
      </c>
      <c r="W15" s="5">
        <f>-Comerica!W27</f>
        <v>0</v>
      </c>
      <c r="X15" s="5">
        <f>-Comerica!X27</f>
        <v>0</v>
      </c>
      <c r="Y15" s="5">
        <f>-Comerica!Y27</f>
        <v>-3000000</v>
      </c>
      <c r="Z15" s="5">
        <f>-Comerica!Z27</f>
        <v>0</v>
      </c>
      <c r="AA15" s="5">
        <f>-Comerica!AA27</f>
        <v>0</v>
      </c>
      <c r="AB15" s="5">
        <f>-Comerica!AB27</f>
        <v>0</v>
      </c>
      <c r="AC15" s="5">
        <f>-Comerica!AC27</f>
        <v>0</v>
      </c>
      <c r="AD15" s="5">
        <f>-Comerica!AD27</f>
        <v>0</v>
      </c>
      <c r="AE15" s="5">
        <f>-Comerica!AE27</f>
        <v>0</v>
      </c>
      <c r="AF15" s="5">
        <f>-Comerica!AF27</f>
        <v>0</v>
      </c>
      <c r="AG15" s="5">
        <f>-Comerica!AG27</f>
        <v>0</v>
      </c>
      <c r="AH15" s="5">
        <f>-Comerica!AH27</f>
        <v>0</v>
      </c>
      <c r="AI15" s="5">
        <f>-Comerica!AI27</f>
        <v>0</v>
      </c>
      <c r="AJ15" s="5">
        <f>-Comerica!AJ27</f>
        <v>0</v>
      </c>
      <c r="AK15" s="5">
        <f>-Comerica!AK27</f>
        <v>0</v>
      </c>
      <c r="AL15" s="5">
        <f>-Comerica!AL27</f>
        <v>0</v>
      </c>
      <c r="AM15" s="5">
        <f>-Comerica!AM27</f>
        <v>0</v>
      </c>
      <c r="AN15" s="5">
        <f>-Comerica!AN27</f>
        <v>-2000000</v>
      </c>
      <c r="AO15" s="5">
        <f>-Comerica!AO27</f>
        <v>0</v>
      </c>
      <c r="AP15" s="5">
        <f>-Comerica!AP27</f>
        <v>0</v>
      </c>
      <c r="AQ15" s="5">
        <f>-Comerica!AQ27</f>
        <v>0</v>
      </c>
      <c r="AR15" s="5">
        <f>-Comerica!AR27</f>
        <v>0</v>
      </c>
      <c r="AS15" s="5">
        <f>-Comerica!AS27</f>
        <v>0</v>
      </c>
      <c r="AT15" s="5">
        <f>-Comerica!AT27</f>
        <v>0</v>
      </c>
      <c r="AU15" s="5">
        <f>-Comerica!AU27</f>
        <v>0</v>
      </c>
      <c r="AV15" s="5">
        <f>-Comerica!AV27</f>
        <v>0</v>
      </c>
      <c r="AW15" s="5">
        <f>-Comerica!AW27</f>
        <v>0</v>
      </c>
      <c r="AX15" s="5">
        <f>-Comerica!AX27</f>
        <v>0</v>
      </c>
      <c r="AY15" s="5">
        <f>-Comerica!AY27</f>
        <v>0</v>
      </c>
      <c r="AZ15" s="5">
        <f>-Comerica!AZ27</f>
        <v>0</v>
      </c>
      <c r="BA15" s="5">
        <f>-Comerica!BA27</f>
        <v>0</v>
      </c>
      <c r="BB15" s="5">
        <f>-Comerica!BB27</f>
        <v>0</v>
      </c>
      <c r="BC15" s="5">
        <f>-Comerica!BC27</f>
        <v>0</v>
      </c>
      <c r="BD15" s="5">
        <f>-Comerica!BD27</f>
        <v>0</v>
      </c>
      <c r="BE15" s="5">
        <f>-Comerica!BE27</f>
        <v>0</v>
      </c>
      <c r="BF15" s="5">
        <f>-Comerica!BF27</f>
        <v>-3000000</v>
      </c>
      <c r="BG15" s="5">
        <f>-Comerica!BG27</f>
        <v>0</v>
      </c>
      <c r="BH15" s="5">
        <f>-Comerica!BH27</f>
        <v>-4000000</v>
      </c>
      <c r="BI15" s="5">
        <f>-Comerica!BI27</f>
        <v>0</v>
      </c>
      <c r="BJ15" s="5">
        <f>-Comerica!BJ27</f>
        <v>0</v>
      </c>
      <c r="BK15" s="5">
        <f>-Comerica!BK27</f>
        <v>0</v>
      </c>
      <c r="BL15" s="5">
        <f>-Comerica!BL27</f>
        <v>-4000000</v>
      </c>
      <c r="BM15" s="5">
        <f>-Comerica!BM27</f>
        <v>0</v>
      </c>
      <c r="BN15" s="5">
        <f>-Comerica!BN27</f>
        <v>0</v>
      </c>
      <c r="BO15" s="5">
        <f>-Comerica!BO27</f>
        <v>-4000000</v>
      </c>
      <c r="BP15" s="5">
        <f>-Comerica!BP27</f>
        <v>0</v>
      </c>
      <c r="BQ15" s="5">
        <f>-Comerica!BQ27</f>
        <v>0</v>
      </c>
      <c r="BR15" s="5">
        <f>-Comerica!BR27</f>
        <v>-4000000</v>
      </c>
      <c r="BS15" s="5">
        <f>-Comerica!BS27</f>
        <v>0</v>
      </c>
      <c r="BT15" s="5">
        <f>-Comerica!BT27</f>
        <v>-4000000</v>
      </c>
      <c r="BU15" s="5">
        <f>-Comerica!BU27</f>
        <v>0</v>
      </c>
      <c r="BV15" s="5">
        <f>-Comerica!BV27</f>
        <v>0</v>
      </c>
      <c r="BW15" s="5">
        <f>-Comerica!BW27</f>
        <v>-4000000</v>
      </c>
      <c r="BX15" s="5">
        <f>-Comerica!BX27</f>
        <v>0</v>
      </c>
      <c r="BY15" s="5">
        <f>-Comerica!BY27</f>
        <v>-5000000</v>
      </c>
      <c r="BZ15" s="5">
        <f>-Comerica!BZ27</f>
        <v>0</v>
      </c>
      <c r="CA15" s="5">
        <f>-Comerica!CA27</f>
        <v>-5000000</v>
      </c>
      <c r="CB15" s="5">
        <f>-Comerica!CB27</f>
        <v>0</v>
      </c>
      <c r="CC15" s="5">
        <f>-Comerica!CC27</f>
        <v>0</v>
      </c>
      <c r="CD15" s="5">
        <f>-Comerica!CD27</f>
        <v>-5000000</v>
      </c>
      <c r="CE15" s="5">
        <f>-Comerica!CE27</f>
        <v>0</v>
      </c>
      <c r="CF15" s="5">
        <f>-Comerica!CF27</f>
        <v>0</v>
      </c>
      <c r="CG15" s="5">
        <f>-Comerica!CG27</f>
        <v>0</v>
      </c>
      <c r="CH15" s="5">
        <f>-Comerica!CH27</f>
        <v>-5000000</v>
      </c>
      <c r="CI15" s="5">
        <f>-Comerica!CI27</f>
        <v>0</v>
      </c>
      <c r="CJ15" s="5">
        <f>-Comerica!CJ27</f>
        <v>0</v>
      </c>
      <c r="CK15" s="5">
        <f>-Comerica!CK27</f>
        <v>0</v>
      </c>
      <c r="CL15" s="5">
        <f>-Comerica!CL27</f>
        <v>-5000000</v>
      </c>
      <c r="CM15" s="5">
        <f>-Comerica!CM27</f>
        <v>0</v>
      </c>
      <c r="CN15" s="5">
        <f>-Comerica!CN27</f>
        <v>0</v>
      </c>
      <c r="CO15" s="5">
        <f>-Comerica!CO27</f>
        <v>0</v>
      </c>
      <c r="CP15" s="5">
        <f>-Comerica!CP27</f>
        <v>0</v>
      </c>
      <c r="CQ15" s="5">
        <f>-Comerica!CQ27</f>
        <v>-5000000</v>
      </c>
      <c r="CR15" s="5">
        <f>-Comerica!CR27</f>
        <v>0</v>
      </c>
      <c r="CS15" s="5">
        <f>-Comerica!CS27</f>
        <v>0</v>
      </c>
      <c r="CT15" s="5">
        <f>-Comerica!CT27</f>
        <v>0</v>
      </c>
      <c r="CU15" s="5">
        <f>-Comerica!CU27</f>
        <v>0</v>
      </c>
      <c r="CV15" s="5">
        <f>-Comerica!CV27</f>
        <v>0</v>
      </c>
      <c r="CW15" s="5">
        <f>-Comerica!CW27</f>
        <v>0</v>
      </c>
      <c r="CX15" s="5">
        <f>-Comerica!CX27</f>
        <v>-5000000</v>
      </c>
      <c r="CY15" s="5">
        <f>-Comerica!CY27</f>
        <v>0</v>
      </c>
      <c r="CZ15" s="5">
        <f>-Comerica!CZ27</f>
        <v>0</v>
      </c>
      <c r="DA15" s="5">
        <f>-Comerica!DA27</f>
        <v>0</v>
      </c>
      <c r="DB15" s="5">
        <f>-Comerica!DB27</f>
        <v>0</v>
      </c>
      <c r="DC15" s="5">
        <f>-Comerica!DC27</f>
        <v>0</v>
      </c>
      <c r="DD15" s="5">
        <f>-Comerica!DD27</f>
        <v>0</v>
      </c>
      <c r="DE15" s="5">
        <f>-Comerica!DE27</f>
        <v>0</v>
      </c>
      <c r="DF15" s="5">
        <f>-Comerica!DF27</f>
        <v>0</v>
      </c>
      <c r="DG15" s="5">
        <f>-Comerica!DG27</f>
        <v>0</v>
      </c>
      <c r="DH15" s="5">
        <f>-Comerica!DH27</f>
        <v>0</v>
      </c>
      <c r="DI15" s="5">
        <f>-Comerica!DI27</f>
        <v>0</v>
      </c>
      <c r="DJ15" s="5">
        <f>-Comerica!DJ27</f>
        <v>0</v>
      </c>
      <c r="DK15" s="5">
        <f>-Comerica!DK27</f>
        <v>0</v>
      </c>
      <c r="DL15" s="5">
        <f>-Comerica!DL27</f>
        <v>0</v>
      </c>
      <c r="DM15" s="5">
        <f>-Comerica!DM27</f>
        <v>-12000000</v>
      </c>
      <c r="DN15" s="5">
        <f>-Comerica!DN27</f>
        <v>0</v>
      </c>
      <c r="DO15" s="5">
        <f>-Comerica!DO27</f>
        <v>0</v>
      </c>
      <c r="DP15" s="5">
        <f>-Comerica!DP27</f>
        <v>0</v>
      </c>
      <c r="DQ15" s="5">
        <f>-Comerica!DQ27</f>
        <v>-7000000</v>
      </c>
      <c r="DR15" s="5">
        <f>-Comerica!DR27</f>
        <v>0</v>
      </c>
      <c r="DS15" s="5">
        <f>-Comerica!DS27</f>
        <v>0</v>
      </c>
      <c r="DT15" s="5">
        <f>-Comerica!DT27</f>
        <v>0</v>
      </c>
      <c r="DU15" s="5">
        <f>-Comerica!DU27</f>
        <v>-7000000</v>
      </c>
      <c r="DV15" s="5">
        <f>-Comerica!DV27</f>
        <v>0</v>
      </c>
      <c r="DW15" s="5">
        <f>-Comerica!DW27</f>
        <v>0</v>
      </c>
      <c r="DX15" s="5">
        <f>-Comerica!DX27</f>
        <v>0</v>
      </c>
      <c r="DY15" s="5">
        <f>-Comerica!DY27</f>
        <v>0</v>
      </c>
      <c r="DZ15" s="5">
        <f>-Comerica!DZ27</f>
        <v>0</v>
      </c>
      <c r="EA15" s="5">
        <f>-Comerica!EA27</f>
        <v>0</v>
      </c>
      <c r="EB15" s="5">
        <f>-Comerica!EB27</f>
        <v>0</v>
      </c>
      <c r="EC15" s="5">
        <f>-Comerica!EC27</f>
        <v>0</v>
      </c>
      <c r="ED15" s="5">
        <f>-Comerica!ED27</f>
        <v>0</v>
      </c>
      <c r="EE15" s="5">
        <f>-Comerica!EE27</f>
        <v>0</v>
      </c>
      <c r="EF15" s="5">
        <f>-Comerica!EF27</f>
        <v>0</v>
      </c>
      <c r="EG15" s="5">
        <f>-Comerica!EG27</f>
        <v>0</v>
      </c>
      <c r="EH15" s="5">
        <f>-Comerica!EH27</f>
        <v>0</v>
      </c>
      <c r="EI15" s="5">
        <f>-Comerica!EI27</f>
        <v>-20000000</v>
      </c>
      <c r="EJ15" s="5">
        <f>-Comerica!EJ27</f>
        <v>0</v>
      </c>
      <c r="EK15" s="5">
        <f>-Comerica!EK27</f>
        <v>-7000000</v>
      </c>
      <c r="EL15" s="5">
        <f>-Comerica!EL27</f>
        <v>0</v>
      </c>
      <c r="EM15" s="5">
        <f>-Comerica!EM27</f>
        <v>0</v>
      </c>
      <c r="EN15" s="5">
        <f>-Comerica!EN27</f>
        <v>0</v>
      </c>
      <c r="EO15" s="5">
        <f>-Comerica!EO27</f>
        <v>0</v>
      </c>
      <c r="EP15" s="5">
        <f>-Comerica!EP27</f>
        <v>0</v>
      </c>
      <c r="EQ15" s="5">
        <f>-Comerica!EQ27</f>
        <v>0</v>
      </c>
      <c r="ER15" s="5">
        <f>-Comerica!ER27</f>
        <v>0</v>
      </c>
      <c r="ES15" s="5">
        <f>-Comerica!ES27</f>
        <v>0</v>
      </c>
      <c r="ET15" s="5">
        <f>-Comerica!ET27</f>
        <v>0</v>
      </c>
      <c r="EU15" s="5">
        <f>-Comerica!EU27</f>
        <v>0</v>
      </c>
      <c r="EV15" s="5">
        <f>-Comerica!EV27</f>
        <v>0</v>
      </c>
      <c r="EW15" s="5">
        <f>-Comerica!EW27</f>
        <v>0</v>
      </c>
      <c r="EX15" s="5">
        <f>-Comerica!EX27</f>
        <v>0</v>
      </c>
      <c r="EY15" s="5">
        <f>-Comerica!EY27</f>
        <v>0</v>
      </c>
      <c r="EZ15" s="5">
        <f>-Comerica!EZ27</f>
        <v>0</v>
      </c>
      <c r="FA15" s="5">
        <f>-Comerica!FA27</f>
        <v>0</v>
      </c>
      <c r="FB15" s="5">
        <f>-Comerica!FB27</f>
        <v>0</v>
      </c>
      <c r="FC15" s="5">
        <f>-Comerica!FC27</f>
        <v>0</v>
      </c>
      <c r="FD15" s="5">
        <f>-Comerica!FD27</f>
        <v>0</v>
      </c>
      <c r="FE15" s="5">
        <f>-Comerica!FE27</f>
        <v>0</v>
      </c>
      <c r="FF15" s="5">
        <f>-Comerica!FF27</f>
        <v>0</v>
      </c>
      <c r="FG15" s="5">
        <f>-Comerica!FG27</f>
        <v>0</v>
      </c>
      <c r="FH15" s="5">
        <f>-Comerica!FH27</f>
        <v>0</v>
      </c>
      <c r="FI15" s="5">
        <f>-Comerica!FI27</f>
        <v>0</v>
      </c>
      <c r="FJ15" s="5">
        <f>-Comerica!FJ27</f>
        <v>0</v>
      </c>
      <c r="FK15" s="5">
        <f>-Comerica!FK27</f>
        <v>-7000000</v>
      </c>
      <c r="FL15" s="5">
        <f>-Comerica!FL27</f>
        <v>0</v>
      </c>
      <c r="FM15" s="5">
        <f>-Comerica!FM27</f>
        <v>-15000000</v>
      </c>
      <c r="FN15" s="5">
        <f>-Comerica!FN27</f>
        <v>0</v>
      </c>
      <c r="FO15" s="5">
        <f>-Comerica!FO27</f>
        <v>0</v>
      </c>
      <c r="FP15" s="5">
        <f>-Comerica!FP27</f>
        <v>0</v>
      </c>
      <c r="FQ15" s="5">
        <f>-Comerica!FQ27</f>
        <v>-10000000</v>
      </c>
      <c r="FR15" s="5">
        <f>-Comerica!FR27</f>
        <v>0</v>
      </c>
      <c r="FS15" s="5">
        <f>-Comerica!FS27</f>
        <v>0</v>
      </c>
      <c r="FT15" s="5">
        <f>-Comerica!FT27</f>
        <v>0</v>
      </c>
      <c r="FU15" s="5">
        <f>-Comerica!FU27</f>
        <v>0</v>
      </c>
      <c r="FV15" s="5">
        <f>-Comerica!FV27</f>
        <v>0</v>
      </c>
      <c r="FW15" s="5">
        <f>-Comerica!FW27</f>
        <v>0</v>
      </c>
      <c r="FX15" s="5">
        <f>-Comerica!FX27</f>
        <v>0</v>
      </c>
      <c r="FY15" s="5">
        <f>-Comerica!FY27</f>
        <v>0</v>
      </c>
      <c r="FZ15" s="5">
        <f>-Comerica!FZ27</f>
        <v>0</v>
      </c>
      <c r="GA15" s="5">
        <f>-Comerica!GA27</f>
        <v>0</v>
      </c>
      <c r="GB15" s="5">
        <f>-Comerica!GB27</f>
        <v>0</v>
      </c>
      <c r="GC15" s="5">
        <f>-Comerica!GC27</f>
        <v>0</v>
      </c>
      <c r="GD15" s="5">
        <f>-Comerica!GD27</f>
        <v>0</v>
      </c>
      <c r="GE15" s="5">
        <f>-Comerica!GE27</f>
        <v>0</v>
      </c>
      <c r="GF15" s="5">
        <f>-Comerica!GF27</f>
        <v>0</v>
      </c>
      <c r="GG15" s="5">
        <f>-Comerica!GG27</f>
        <v>0</v>
      </c>
      <c r="GH15" s="5">
        <f>-Comerica!GH27</f>
        <v>0</v>
      </c>
      <c r="GI15" s="5">
        <f>-Comerica!GI27</f>
        <v>0</v>
      </c>
      <c r="GJ15" s="5">
        <f>-Comerica!GJ27</f>
        <v>0</v>
      </c>
      <c r="GK15" s="5">
        <f>-Comerica!GK27</f>
        <v>0</v>
      </c>
      <c r="GL15" s="5">
        <f>-Comerica!GL27</f>
        <v>0</v>
      </c>
      <c r="GM15" s="5">
        <f>-Comerica!GM27</f>
        <v>0</v>
      </c>
      <c r="GN15" s="5">
        <f>-Comerica!GN27</f>
        <v>0</v>
      </c>
      <c r="GO15" s="5">
        <f>-Comerica!GO27</f>
        <v>0</v>
      </c>
      <c r="GP15" s="5">
        <f>-Comerica!GP27</f>
        <v>0</v>
      </c>
      <c r="GQ15" s="5">
        <f>-Comerica!GQ27</f>
        <v>0</v>
      </c>
      <c r="GR15" s="5">
        <f>-Comerica!GR27</f>
        <v>0</v>
      </c>
      <c r="GS15" s="5">
        <f>-Comerica!GS27</f>
        <v>-10000000</v>
      </c>
      <c r="GT15" s="5">
        <f>-Comerica!GT27</f>
        <v>0</v>
      </c>
      <c r="GU15" s="5">
        <f>-Comerica!GU27</f>
        <v>0</v>
      </c>
      <c r="GV15" s="5">
        <f>-Comerica!GV27</f>
        <v>0</v>
      </c>
      <c r="GW15" s="5">
        <f>-Comerica!GW27</f>
        <v>0</v>
      </c>
      <c r="GX15" s="5">
        <f>-Comerica!GX27</f>
        <v>0</v>
      </c>
      <c r="GY15" s="5">
        <f>-Comerica!GY27</f>
        <v>0</v>
      </c>
      <c r="GZ15" s="5">
        <f>-Comerica!GZ27</f>
        <v>0</v>
      </c>
      <c r="HA15" s="5">
        <f>-Comerica!HA27</f>
        <v>0</v>
      </c>
      <c r="HB15" s="5">
        <f>-Comerica!HB27</f>
        <v>0</v>
      </c>
      <c r="HC15" s="5">
        <f>-Comerica!HC27</f>
        <v>0</v>
      </c>
      <c r="HD15" s="5">
        <f>-Comerica!HD27</f>
        <v>0</v>
      </c>
      <c r="HE15" s="5">
        <f>-Comerica!HE27</f>
        <v>0</v>
      </c>
      <c r="HF15" s="5">
        <f>-Comerica!HF27</f>
        <v>0</v>
      </c>
      <c r="HG15" s="5">
        <f>-Comerica!HG27</f>
        <v>0</v>
      </c>
      <c r="HH15" s="5">
        <f>-Comerica!HH27</f>
        <v>0</v>
      </c>
      <c r="HI15" s="5">
        <f>-Comerica!HI27</f>
        <v>0</v>
      </c>
      <c r="HJ15" s="5">
        <f>-Comerica!HJ27</f>
        <v>0</v>
      </c>
      <c r="HK15" s="5">
        <f>-Comerica!HK27</f>
        <v>0</v>
      </c>
      <c r="HL15" s="5">
        <f>-Comerica!HL27</f>
        <v>0</v>
      </c>
      <c r="HM15" s="5">
        <f>-Comerica!HM27</f>
        <v>0</v>
      </c>
      <c r="HN15" s="5">
        <f>-Comerica!HN27</f>
        <v>0</v>
      </c>
      <c r="HO15" s="5">
        <f>-Comerica!HO27</f>
        <v>0</v>
      </c>
      <c r="HP15" s="5">
        <f>-Comerica!HP27</f>
        <v>0</v>
      </c>
      <c r="HQ15" s="5">
        <f>-Comerica!HQ27</f>
        <v>0</v>
      </c>
      <c r="HR15" s="5">
        <f>-Comerica!HR27</f>
        <v>0</v>
      </c>
      <c r="HS15" s="5">
        <f>-Comerica!HS27</f>
        <v>0</v>
      </c>
      <c r="HT15" s="5">
        <f>-Comerica!HT27</f>
        <v>0</v>
      </c>
      <c r="HU15" s="5">
        <f>-Comerica!HU27</f>
        <v>0</v>
      </c>
      <c r="HV15" s="5">
        <f>-Comerica!HV27</f>
        <v>0</v>
      </c>
      <c r="HW15" s="5">
        <f>-Comerica!HW27</f>
        <v>0</v>
      </c>
      <c r="HX15" s="5">
        <f>-Comerica!HX27</f>
        <v>0</v>
      </c>
      <c r="HY15" s="5">
        <f>-Comerica!HY27</f>
        <v>0</v>
      </c>
      <c r="HZ15" s="5">
        <f>-Comerica!HZ27</f>
        <v>0</v>
      </c>
      <c r="IA15" s="5">
        <f>-Comerica!IA27</f>
        <v>0</v>
      </c>
      <c r="IB15" s="5">
        <f>-Comerica!IB27</f>
        <v>0</v>
      </c>
      <c r="IC15" s="5">
        <f>-Comerica!IC27</f>
        <v>0</v>
      </c>
      <c r="ID15" s="5">
        <f>-Comerica!ID27</f>
        <v>0</v>
      </c>
      <c r="IE15" s="5">
        <f>-Comerica!IE27</f>
        <v>0</v>
      </c>
      <c r="IF15" s="5">
        <f>-Comerica!IF27</f>
        <v>0</v>
      </c>
      <c r="IG15" s="5">
        <f>-Comerica!IG27</f>
        <v>0</v>
      </c>
      <c r="IH15" s="5">
        <f>-Comerica!IH27</f>
        <v>0</v>
      </c>
      <c r="II15" s="5">
        <f>-Comerica!II27</f>
        <v>0</v>
      </c>
      <c r="IJ15" s="5">
        <f>-Comerica!IJ27</f>
        <v>0</v>
      </c>
      <c r="IK15" s="5">
        <f>-Comerica!IK27</f>
        <v>0</v>
      </c>
      <c r="IL15" s="5">
        <f>-Comerica!IL27</f>
        <v>0</v>
      </c>
      <c r="IM15" s="5">
        <f>-Comerica!IM27</f>
        <v>0</v>
      </c>
      <c r="IN15" s="5">
        <f>-Comerica!IN27</f>
        <v>0</v>
      </c>
      <c r="IO15" s="5">
        <f>-Comerica!IO27</f>
        <v>0</v>
      </c>
      <c r="IP15" s="5">
        <f>-Comerica!IP27</f>
        <v>0</v>
      </c>
      <c r="IQ15" s="5">
        <f>-Comerica!IQ27</f>
        <v>0</v>
      </c>
      <c r="IR15" s="5">
        <f>-Comerica!IR27</f>
        <v>0</v>
      </c>
      <c r="IS15" s="5">
        <f>-Comerica!IS27</f>
        <v>0</v>
      </c>
      <c r="IT15" s="5">
        <f>-Comerica!IT27</f>
        <v>0</v>
      </c>
      <c r="IU15" s="5">
        <f>-Comerica!IU27</f>
        <v>0</v>
      </c>
      <c r="IV15" s="5">
        <f>-Comerica!IV27</f>
        <v>0</v>
      </c>
      <c r="IW15" s="5">
        <f>-Comerica!IW27</f>
        <v>0</v>
      </c>
      <c r="IX15" s="5">
        <f>-Comerica!IX27</f>
        <v>0</v>
      </c>
      <c r="IY15" s="5">
        <f>-Comerica!IY27</f>
        <v>0</v>
      </c>
      <c r="IZ15" s="5">
        <f>-Comerica!IZ27</f>
        <v>0</v>
      </c>
      <c r="JA15" s="5">
        <f>-Comerica!JA27</f>
        <v>0</v>
      </c>
      <c r="JB15" s="5">
        <f>-Comerica!JB27</f>
        <v>0</v>
      </c>
      <c r="JC15" s="5">
        <f>-Comerica!JC27</f>
        <v>0</v>
      </c>
      <c r="JD15" s="5">
        <f>-Comerica!JD27</f>
        <v>0</v>
      </c>
      <c r="JE15" s="5">
        <f>-Comerica!JE27</f>
        <v>0</v>
      </c>
      <c r="JF15" s="5">
        <f>-Comerica!JF27</f>
        <v>0</v>
      </c>
      <c r="JG15" s="5">
        <f>-Comerica!JG27</f>
        <v>0</v>
      </c>
      <c r="JH15" s="5">
        <f>-Comerica!JH27</f>
        <v>0</v>
      </c>
      <c r="JI15" s="5">
        <f>-Comerica!JI27</f>
        <v>0</v>
      </c>
      <c r="JJ15" s="5">
        <f>-Comerica!JJ27</f>
        <v>0</v>
      </c>
      <c r="JK15" s="5">
        <f>-Comerica!JK27</f>
        <v>0</v>
      </c>
      <c r="JL15" s="5">
        <f>-Comerica!JL27</f>
        <v>0</v>
      </c>
      <c r="JM15" s="5">
        <f>-Comerica!JM27</f>
        <v>0</v>
      </c>
      <c r="JN15" s="5">
        <f>-Comerica!JN27</f>
        <v>0</v>
      </c>
      <c r="JO15" s="5">
        <f>-Comerica!JO27</f>
        <v>0</v>
      </c>
      <c r="JP15" s="5">
        <f>-Comerica!JP27</f>
        <v>0</v>
      </c>
      <c r="JQ15" s="5">
        <f>-Comerica!JQ27</f>
        <v>0</v>
      </c>
      <c r="JR15" s="5">
        <f>-Comerica!JR27</f>
        <v>0</v>
      </c>
      <c r="JS15" s="5">
        <f>-Comerica!JS27</f>
        <v>0</v>
      </c>
      <c r="JT15" s="5">
        <f>-Comerica!JT27</f>
        <v>0</v>
      </c>
      <c r="JU15" s="5">
        <f>-Comerica!JU27</f>
        <v>0</v>
      </c>
      <c r="JV15" s="5">
        <f>-Comerica!JV27</f>
        <v>0</v>
      </c>
      <c r="JW15" s="5">
        <f>-Comerica!JW27</f>
        <v>0</v>
      </c>
      <c r="JX15" s="5">
        <f>-Comerica!JX27</f>
        <v>0</v>
      </c>
      <c r="JY15" s="5">
        <f>-Comerica!JY27</f>
        <v>0</v>
      </c>
      <c r="JZ15" s="5">
        <f>-Comerica!JZ27</f>
        <v>0</v>
      </c>
      <c r="KA15" s="5">
        <f>-Comerica!KA27</f>
        <v>0</v>
      </c>
      <c r="KB15" s="5">
        <f>-Comerica!KB27</f>
        <v>0</v>
      </c>
      <c r="KC15" s="5">
        <f>-Comerica!KC27</f>
        <v>0</v>
      </c>
      <c r="KD15" s="5">
        <f>-Comerica!KD27</f>
        <v>0</v>
      </c>
      <c r="KE15" s="5">
        <f>-Comerica!KE27</f>
        <v>0</v>
      </c>
      <c r="KF15" s="5">
        <f>-Comerica!KF27</f>
        <v>0</v>
      </c>
      <c r="KG15" s="5">
        <f>-Comerica!KG27</f>
        <v>0</v>
      </c>
      <c r="KH15" s="5">
        <f>-Comerica!KH27</f>
        <v>0</v>
      </c>
      <c r="KI15" s="5">
        <f>-Comerica!KI27</f>
        <v>0</v>
      </c>
      <c r="KJ15" s="5">
        <f>-Comerica!KJ27</f>
        <v>0</v>
      </c>
      <c r="KK15" s="5">
        <f>-Comerica!KK27</f>
        <v>0</v>
      </c>
      <c r="KL15" s="5">
        <f>-Comerica!KL27</f>
        <v>0</v>
      </c>
      <c r="KM15" s="5">
        <f>-Comerica!KM27</f>
        <v>0</v>
      </c>
      <c r="KN15" s="5">
        <f>-Comerica!KN27</f>
        <v>0</v>
      </c>
      <c r="KO15" s="5">
        <f>-Comerica!KO27</f>
        <v>0</v>
      </c>
      <c r="KP15" s="5">
        <f>-Comerica!KP27</f>
        <v>0</v>
      </c>
      <c r="KQ15" s="5">
        <f>-Comerica!KQ27</f>
        <v>0</v>
      </c>
      <c r="KR15" s="5">
        <f>-Comerica!KR27</f>
        <v>0</v>
      </c>
      <c r="KS15" s="5">
        <f>-Comerica!KS27</f>
        <v>0</v>
      </c>
      <c r="KT15" s="5">
        <f>-Comerica!KT27</f>
        <v>0</v>
      </c>
      <c r="KU15" s="5">
        <f>-Comerica!KU27</f>
        <v>0</v>
      </c>
      <c r="KV15" s="5">
        <f>-Comerica!KV27</f>
        <v>0</v>
      </c>
      <c r="KW15" s="5">
        <f>-Comerica!KW27</f>
        <v>0</v>
      </c>
      <c r="KX15" s="5">
        <f>-Comerica!KX27</f>
        <v>0</v>
      </c>
      <c r="KY15" s="5">
        <f>-Comerica!KY27</f>
        <v>0</v>
      </c>
      <c r="KZ15" s="5">
        <f>-Comerica!KZ27</f>
        <v>0</v>
      </c>
      <c r="LA15" s="5">
        <f>-Comerica!LA27</f>
        <v>0</v>
      </c>
      <c r="LB15" s="5">
        <f>-Comerica!LB27</f>
        <v>0</v>
      </c>
      <c r="LC15" s="5">
        <f>-Comerica!LC27</f>
        <v>0</v>
      </c>
      <c r="LD15" s="5">
        <f>-Comerica!LD27</f>
        <v>0</v>
      </c>
      <c r="LE15" s="5">
        <f>-Comerica!LE27</f>
        <v>0</v>
      </c>
      <c r="LF15" s="5">
        <f>-Comerica!LF27</f>
        <v>0</v>
      </c>
      <c r="LG15" s="5">
        <f>-Comerica!LG27</f>
        <v>0</v>
      </c>
      <c r="LH15" s="5">
        <f>-Comerica!LH27</f>
        <v>0</v>
      </c>
      <c r="LI15" s="5">
        <f>-Comerica!LI27</f>
        <v>0</v>
      </c>
      <c r="LJ15" s="5">
        <f>-Comerica!LJ27</f>
        <v>0</v>
      </c>
      <c r="LK15" s="5">
        <f>-Comerica!LK27</f>
        <v>0</v>
      </c>
      <c r="LL15" s="5">
        <f>-Comerica!LL27</f>
        <v>0</v>
      </c>
      <c r="LM15" s="5">
        <f>-Comerica!LM27</f>
        <v>0</v>
      </c>
      <c r="LN15" s="5">
        <f>-Comerica!LN27</f>
        <v>0</v>
      </c>
      <c r="LO15" s="5">
        <f>-Comerica!LO27</f>
        <v>0</v>
      </c>
      <c r="LP15" s="5">
        <f>-Comerica!LP27</f>
        <v>0</v>
      </c>
      <c r="LQ15" s="5">
        <f>-Comerica!LQ27</f>
        <v>0</v>
      </c>
      <c r="LR15" s="5">
        <f>-Comerica!LR27</f>
        <v>0</v>
      </c>
      <c r="LS15" s="5">
        <f>-Comerica!LS27</f>
        <v>0</v>
      </c>
      <c r="LT15" s="5">
        <f>-Comerica!LT27</f>
        <v>0</v>
      </c>
      <c r="LU15" s="5">
        <f>-Comerica!LU27</f>
        <v>0</v>
      </c>
      <c r="LV15" s="5">
        <f>-Comerica!LV27</f>
        <v>0</v>
      </c>
      <c r="LW15" s="5">
        <f>-Comerica!LW27</f>
        <v>0</v>
      </c>
      <c r="LX15" s="5">
        <f>-Comerica!LX27</f>
        <v>0</v>
      </c>
      <c r="LY15" s="5">
        <f>-Comerica!LY27</f>
        <v>0</v>
      </c>
      <c r="LZ15" s="5">
        <f>-Comerica!LZ27</f>
        <v>0</v>
      </c>
      <c r="MA15" s="5">
        <f>-Comerica!MA27</f>
        <v>0</v>
      </c>
      <c r="MB15" s="5">
        <f>-Comerica!MB27</f>
        <v>0</v>
      </c>
      <c r="MC15" s="5">
        <f>-Comerica!MC27</f>
        <v>0</v>
      </c>
      <c r="MD15" s="5">
        <f>-Comerica!MD27</f>
        <v>0</v>
      </c>
      <c r="ME15" s="5">
        <f>-Comerica!ME27</f>
        <v>0</v>
      </c>
      <c r="MF15" s="5">
        <f>-Comerica!MF27</f>
        <v>0</v>
      </c>
      <c r="MG15" s="5">
        <f>-Comerica!MG27</f>
        <v>0</v>
      </c>
      <c r="MH15" s="5">
        <f>-Comerica!MH27</f>
        <v>0</v>
      </c>
      <c r="MI15" s="5">
        <f>-Comerica!MI27</f>
        <v>0</v>
      </c>
      <c r="MJ15" s="5">
        <f>-Comerica!MJ27</f>
        <v>0</v>
      </c>
      <c r="MK15" s="5">
        <f>-Comerica!MK27</f>
        <v>0</v>
      </c>
      <c r="ML15" s="5">
        <f>-Comerica!ML27</f>
        <v>0</v>
      </c>
      <c r="MM15" s="5">
        <f>-Comerica!MM27</f>
        <v>0</v>
      </c>
      <c r="MN15" s="5">
        <f>-Comerica!MN27</f>
        <v>0</v>
      </c>
      <c r="MO15" s="5">
        <f>-Comerica!MO27</f>
        <v>0</v>
      </c>
      <c r="MP15" s="5">
        <f>-Comerica!MP27</f>
        <v>0</v>
      </c>
    </row>
    <row r="16" spans="1:354" x14ac:dyDescent="0.25">
      <c r="A16" s="12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</row>
    <row r="17" spans="1:354" x14ac:dyDescent="0.25">
      <c r="A17" s="12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>
        <v>-80000000</v>
      </c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</row>
    <row r="18" spans="1:354" ht="6" customHeight="1" x14ac:dyDescent="0.25">
      <c r="A18" s="1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</row>
    <row r="19" spans="1:354" x14ac:dyDescent="0.25">
      <c r="A19" s="10" t="s">
        <v>14</v>
      </c>
      <c r="B19" s="11">
        <f t="shared" ref="B19:BM19" si="18">SUM(B11:B18)</f>
        <v>0</v>
      </c>
      <c r="C19" s="11">
        <f t="shared" si="18"/>
        <v>0</v>
      </c>
      <c r="D19" s="11">
        <f t="shared" si="18"/>
        <v>0</v>
      </c>
      <c r="E19" s="11">
        <f t="shared" si="18"/>
        <v>0</v>
      </c>
      <c r="F19" s="11">
        <f t="shared" si="18"/>
        <v>0</v>
      </c>
      <c r="G19" s="11">
        <f t="shared" si="18"/>
        <v>0</v>
      </c>
      <c r="H19" s="11">
        <f t="shared" si="18"/>
        <v>0</v>
      </c>
      <c r="I19" s="11">
        <f t="shared" si="18"/>
        <v>0</v>
      </c>
      <c r="J19" s="11">
        <f t="shared" si="18"/>
        <v>0</v>
      </c>
      <c r="K19" s="11">
        <f t="shared" si="18"/>
        <v>0</v>
      </c>
      <c r="L19" s="11">
        <f t="shared" si="18"/>
        <v>0</v>
      </c>
      <c r="M19" s="11">
        <f t="shared" si="18"/>
        <v>0</v>
      </c>
      <c r="N19" s="11">
        <f t="shared" si="18"/>
        <v>0</v>
      </c>
      <c r="O19" s="11">
        <f t="shared" si="18"/>
        <v>-1500000</v>
      </c>
      <c r="P19" s="11">
        <f t="shared" si="18"/>
        <v>0</v>
      </c>
      <c r="Q19" s="11">
        <f t="shared" si="18"/>
        <v>0</v>
      </c>
      <c r="R19" s="11">
        <f t="shared" si="18"/>
        <v>-1500000</v>
      </c>
      <c r="S19" s="11">
        <f t="shared" si="18"/>
        <v>0</v>
      </c>
      <c r="T19" s="11">
        <f t="shared" si="18"/>
        <v>0</v>
      </c>
      <c r="U19" s="11">
        <f t="shared" si="18"/>
        <v>-2000000</v>
      </c>
      <c r="V19" s="11">
        <f t="shared" si="18"/>
        <v>0</v>
      </c>
      <c r="W19" s="11">
        <f t="shared" si="18"/>
        <v>0</v>
      </c>
      <c r="X19" s="11">
        <f t="shared" si="18"/>
        <v>0</v>
      </c>
      <c r="Y19" s="11">
        <f t="shared" si="18"/>
        <v>-3000000</v>
      </c>
      <c r="Z19" s="11">
        <f t="shared" si="18"/>
        <v>0</v>
      </c>
      <c r="AA19" s="11">
        <f t="shared" si="18"/>
        <v>0</v>
      </c>
      <c r="AB19" s="11">
        <f t="shared" si="18"/>
        <v>0</v>
      </c>
      <c r="AC19" s="11">
        <f t="shared" si="18"/>
        <v>0</v>
      </c>
      <c r="AD19" s="11">
        <f t="shared" si="18"/>
        <v>0</v>
      </c>
      <c r="AE19" s="11">
        <f t="shared" si="18"/>
        <v>0</v>
      </c>
      <c r="AF19" s="11">
        <f t="shared" si="18"/>
        <v>0</v>
      </c>
      <c r="AG19" s="11">
        <f t="shared" si="18"/>
        <v>0</v>
      </c>
      <c r="AH19" s="11">
        <f t="shared" si="18"/>
        <v>0</v>
      </c>
      <c r="AI19" s="11">
        <f t="shared" si="18"/>
        <v>0</v>
      </c>
      <c r="AJ19" s="11">
        <f t="shared" si="18"/>
        <v>0</v>
      </c>
      <c r="AK19" s="11">
        <f t="shared" si="18"/>
        <v>0</v>
      </c>
      <c r="AL19" s="11">
        <f t="shared" si="18"/>
        <v>0</v>
      </c>
      <c r="AM19" s="11">
        <f t="shared" si="18"/>
        <v>0</v>
      </c>
      <c r="AN19" s="11">
        <f t="shared" si="18"/>
        <v>-2000000</v>
      </c>
      <c r="AO19" s="11">
        <f t="shared" si="18"/>
        <v>0</v>
      </c>
      <c r="AP19" s="11">
        <f t="shared" si="18"/>
        <v>0</v>
      </c>
      <c r="AQ19" s="11">
        <f t="shared" si="18"/>
        <v>0</v>
      </c>
      <c r="AR19" s="11">
        <f t="shared" si="18"/>
        <v>0</v>
      </c>
      <c r="AS19" s="11">
        <f t="shared" si="18"/>
        <v>0</v>
      </c>
      <c r="AT19" s="11">
        <f t="shared" si="18"/>
        <v>0</v>
      </c>
      <c r="AU19" s="11">
        <f t="shared" si="18"/>
        <v>0</v>
      </c>
      <c r="AV19" s="11">
        <f t="shared" si="18"/>
        <v>0</v>
      </c>
      <c r="AW19" s="11">
        <f t="shared" si="18"/>
        <v>0</v>
      </c>
      <c r="AX19" s="11">
        <f t="shared" si="18"/>
        <v>0</v>
      </c>
      <c r="AY19" s="11">
        <f t="shared" si="18"/>
        <v>0</v>
      </c>
      <c r="AZ19" s="11">
        <f t="shared" si="18"/>
        <v>0</v>
      </c>
      <c r="BA19" s="11">
        <f t="shared" si="18"/>
        <v>-130</v>
      </c>
      <c r="BB19" s="11">
        <f t="shared" si="18"/>
        <v>0</v>
      </c>
      <c r="BC19" s="11">
        <f t="shared" si="18"/>
        <v>0</v>
      </c>
      <c r="BD19" s="11">
        <f t="shared" si="18"/>
        <v>0</v>
      </c>
      <c r="BE19" s="11">
        <f t="shared" si="18"/>
        <v>0</v>
      </c>
      <c r="BF19" s="11">
        <f t="shared" si="18"/>
        <v>-3000000</v>
      </c>
      <c r="BG19" s="11">
        <f t="shared" si="18"/>
        <v>0</v>
      </c>
      <c r="BH19" s="11">
        <f t="shared" si="18"/>
        <v>-4000000</v>
      </c>
      <c r="BI19" s="11">
        <f t="shared" si="18"/>
        <v>0</v>
      </c>
      <c r="BJ19" s="11">
        <f t="shared" si="18"/>
        <v>0</v>
      </c>
      <c r="BK19" s="11">
        <f t="shared" si="18"/>
        <v>0</v>
      </c>
      <c r="BL19" s="11">
        <f t="shared" si="18"/>
        <v>-4000000</v>
      </c>
      <c r="BM19" s="11">
        <f t="shared" si="18"/>
        <v>0</v>
      </c>
      <c r="BN19" s="11">
        <f t="shared" ref="BN19:DY19" si="19">SUM(BN11:BN18)</f>
        <v>0</v>
      </c>
      <c r="BO19" s="11">
        <f t="shared" si="19"/>
        <v>-4000000</v>
      </c>
      <c r="BP19" s="11">
        <f t="shared" si="19"/>
        <v>0</v>
      </c>
      <c r="BQ19" s="11">
        <f t="shared" si="19"/>
        <v>0</v>
      </c>
      <c r="BR19" s="11">
        <f t="shared" si="19"/>
        <v>-4000000</v>
      </c>
      <c r="BS19" s="11">
        <f t="shared" si="19"/>
        <v>0</v>
      </c>
      <c r="BT19" s="11">
        <f t="shared" si="19"/>
        <v>-4000000</v>
      </c>
      <c r="BU19" s="11">
        <f t="shared" si="19"/>
        <v>0</v>
      </c>
      <c r="BV19" s="11">
        <f t="shared" si="19"/>
        <v>0</v>
      </c>
      <c r="BW19" s="11">
        <f t="shared" si="19"/>
        <v>-4000000</v>
      </c>
      <c r="BX19" s="11">
        <f t="shared" si="19"/>
        <v>0</v>
      </c>
      <c r="BY19" s="11">
        <f t="shared" si="19"/>
        <v>-5000000</v>
      </c>
      <c r="BZ19" s="11">
        <f t="shared" si="19"/>
        <v>0</v>
      </c>
      <c r="CA19" s="11">
        <f t="shared" si="19"/>
        <v>-5000000</v>
      </c>
      <c r="CB19" s="11">
        <f t="shared" si="19"/>
        <v>0</v>
      </c>
      <c r="CC19" s="11">
        <f t="shared" si="19"/>
        <v>0</v>
      </c>
      <c r="CD19" s="11">
        <f t="shared" si="19"/>
        <v>-5000000</v>
      </c>
      <c r="CE19" s="11">
        <f t="shared" si="19"/>
        <v>0</v>
      </c>
      <c r="CF19" s="11">
        <f t="shared" si="19"/>
        <v>0</v>
      </c>
      <c r="CG19" s="11">
        <f t="shared" si="19"/>
        <v>0</v>
      </c>
      <c r="CH19" s="11">
        <f t="shared" si="19"/>
        <v>-5000000</v>
      </c>
      <c r="CI19" s="11">
        <f t="shared" si="19"/>
        <v>0</v>
      </c>
      <c r="CJ19" s="11">
        <f t="shared" si="19"/>
        <v>0</v>
      </c>
      <c r="CK19" s="11">
        <f t="shared" si="19"/>
        <v>0</v>
      </c>
      <c r="CL19" s="11">
        <f t="shared" si="19"/>
        <v>-5000000</v>
      </c>
      <c r="CM19" s="11">
        <f t="shared" si="19"/>
        <v>0</v>
      </c>
      <c r="CN19" s="11">
        <f t="shared" si="19"/>
        <v>0</v>
      </c>
      <c r="CO19" s="11">
        <f t="shared" si="19"/>
        <v>0</v>
      </c>
      <c r="CP19" s="11">
        <f t="shared" si="19"/>
        <v>0</v>
      </c>
      <c r="CQ19" s="11">
        <f t="shared" si="19"/>
        <v>-5000000</v>
      </c>
      <c r="CR19" s="11">
        <f t="shared" si="19"/>
        <v>0</v>
      </c>
      <c r="CS19" s="11">
        <f t="shared" si="19"/>
        <v>0</v>
      </c>
      <c r="CT19" s="11">
        <f t="shared" si="19"/>
        <v>0</v>
      </c>
      <c r="CU19" s="11">
        <f t="shared" si="19"/>
        <v>0</v>
      </c>
      <c r="CV19" s="11">
        <f t="shared" si="19"/>
        <v>0</v>
      </c>
      <c r="CW19" s="11">
        <f t="shared" si="19"/>
        <v>0</v>
      </c>
      <c r="CX19" s="11">
        <f t="shared" si="19"/>
        <v>-5000000</v>
      </c>
      <c r="CY19" s="11">
        <f t="shared" si="19"/>
        <v>0</v>
      </c>
      <c r="CZ19" s="11">
        <f t="shared" si="19"/>
        <v>-4000000</v>
      </c>
      <c r="DA19" s="11">
        <f t="shared" si="19"/>
        <v>0</v>
      </c>
      <c r="DB19" s="11">
        <f t="shared" si="19"/>
        <v>-245</v>
      </c>
      <c r="DC19" s="11">
        <f t="shared" si="19"/>
        <v>0</v>
      </c>
      <c r="DD19" s="11">
        <f t="shared" si="19"/>
        <v>0</v>
      </c>
      <c r="DE19" s="11">
        <f t="shared" si="19"/>
        <v>0</v>
      </c>
      <c r="DF19" s="11">
        <f t="shared" si="19"/>
        <v>0</v>
      </c>
      <c r="DG19" s="11">
        <f t="shared" si="19"/>
        <v>0</v>
      </c>
      <c r="DH19" s="11">
        <f t="shared" si="19"/>
        <v>0</v>
      </c>
      <c r="DI19" s="11">
        <f t="shared" si="19"/>
        <v>0</v>
      </c>
      <c r="DJ19" s="11">
        <f t="shared" si="19"/>
        <v>0</v>
      </c>
      <c r="DK19" s="11">
        <f t="shared" si="19"/>
        <v>0</v>
      </c>
      <c r="DL19" s="11">
        <f t="shared" si="19"/>
        <v>0</v>
      </c>
      <c r="DM19" s="11">
        <f t="shared" si="19"/>
        <v>-12000000</v>
      </c>
      <c r="DN19" s="11">
        <f t="shared" si="19"/>
        <v>0</v>
      </c>
      <c r="DO19" s="11">
        <f t="shared" si="19"/>
        <v>0</v>
      </c>
      <c r="DP19" s="11">
        <f t="shared" si="19"/>
        <v>0</v>
      </c>
      <c r="DQ19" s="11">
        <f t="shared" si="19"/>
        <v>-7000000</v>
      </c>
      <c r="DR19" s="11">
        <f t="shared" si="19"/>
        <v>0</v>
      </c>
      <c r="DS19" s="11">
        <f t="shared" si="19"/>
        <v>0</v>
      </c>
      <c r="DT19" s="11">
        <f t="shared" si="19"/>
        <v>0</v>
      </c>
      <c r="DU19" s="11">
        <f t="shared" si="19"/>
        <v>-7000000</v>
      </c>
      <c r="DV19" s="11">
        <f t="shared" si="19"/>
        <v>0</v>
      </c>
      <c r="DW19" s="11">
        <f t="shared" si="19"/>
        <v>0</v>
      </c>
      <c r="DX19" s="11">
        <f t="shared" si="19"/>
        <v>0</v>
      </c>
      <c r="DY19" s="11">
        <f t="shared" si="19"/>
        <v>0</v>
      </c>
      <c r="DZ19" s="11">
        <f t="shared" ref="DZ19:GK19" si="20">SUM(DZ11:DZ18)</f>
        <v>0</v>
      </c>
      <c r="EA19" s="11">
        <f t="shared" si="20"/>
        <v>0</v>
      </c>
      <c r="EB19" s="11">
        <f t="shared" si="20"/>
        <v>0</v>
      </c>
      <c r="EC19" s="11">
        <f t="shared" si="20"/>
        <v>0</v>
      </c>
      <c r="ED19" s="11">
        <f t="shared" si="20"/>
        <v>0</v>
      </c>
      <c r="EE19" s="11">
        <f t="shared" si="20"/>
        <v>0</v>
      </c>
      <c r="EF19" s="11">
        <f t="shared" si="20"/>
        <v>0</v>
      </c>
      <c r="EG19" s="11">
        <f t="shared" si="20"/>
        <v>0</v>
      </c>
      <c r="EH19" s="11">
        <f t="shared" si="20"/>
        <v>0</v>
      </c>
      <c r="EI19" s="11">
        <f t="shared" si="20"/>
        <v>-20000000</v>
      </c>
      <c r="EJ19" s="11">
        <f t="shared" si="20"/>
        <v>0</v>
      </c>
      <c r="EK19" s="11">
        <f t="shared" si="20"/>
        <v>-7000000</v>
      </c>
      <c r="EL19" s="11">
        <f t="shared" si="20"/>
        <v>0</v>
      </c>
      <c r="EM19" s="11">
        <f t="shared" si="20"/>
        <v>0</v>
      </c>
      <c r="EN19" s="11">
        <f t="shared" si="20"/>
        <v>0</v>
      </c>
      <c r="EO19" s="11">
        <f t="shared" si="20"/>
        <v>0</v>
      </c>
      <c r="EP19" s="11">
        <f t="shared" si="20"/>
        <v>0</v>
      </c>
      <c r="EQ19" s="11">
        <f t="shared" si="20"/>
        <v>0</v>
      </c>
      <c r="ER19" s="11">
        <f t="shared" si="20"/>
        <v>0</v>
      </c>
      <c r="ES19" s="11">
        <f t="shared" si="20"/>
        <v>0</v>
      </c>
      <c r="ET19" s="11">
        <f t="shared" si="20"/>
        <v>0</v>
      </c>
      <c r="EU19" s="11">
        <f t="shared" si="20"/>
        <v>0</v>
      </c>
      <c r="EV19" s="11">
        <f t="shared" si="20"/>
        <v>0</v>
      </c>
      <c r="EW19" s="11">
        <f t="shared" si="20"/>
        <v>0</v>
      </c>
      <c r="EX19" s="11">
        <f t="shared" si="20"/>
        <v>0</v>
      </c>
      <c r="EY19" s="11">
        <f t="shared" si="20"/>
        <v>0</v>
      </c>
      <c r="EZ19" s="11">
        <f t="shared" si="20"/>
        <v>0</v>
      </c>
      <c r="FA19" s="11">
        <f t="shared" si="20"/>
        <v>0</v>
      </c>
      <c r="FB19" s="11">
        <f t="shared" si="20"/>
        <v>-75</v>
      </c>
      <c r="FC19" s="11">
        <f t="shared" si="20"/>
        <v>0</v>
      </c>
      <c r="FD19" s="11">
        <f t="shared" si="20"/>
        <v>0</v>
      </c>
      <c r="FE19" s="11">
        <f t="shared" si="20"/>
        <v>0</v>
      </c>
      <c r="FF19" s="11">
        <f t="shared" si="20"/>
        <v>0</v>
      </c>
      <c r="FG19" s="11">
        <f t="shared" si="20"/>
        <v>0</v>
      </c>
      <c r="FH19" s="11">
        <f t="shared" si="20"/>
        <v>-80000000</v>
      </c>
      <c r="FI19" s="11">
        <f t="shared" si="20"/>
        <v>0</v>
      </c>
      <c r="FJ19" s="11">
        <f t="shared" si="20"/>
        <v>0</v>
      </c>
      <c r="FK19" s="11">
        <f t="shared" si="20"/>
        <v>-7000000</v>
      </c>
      <c r="FL19" s="11">
        <f t="shared" si="20"/>
        <v>0</v>
      </c>
      <c r="FM19" s="11">
        <f t="shared" si="20"/>
        <v>-15000000</v>
      </c>
      <c r="FN19" s="11">
        <f t="shared" si="20"/>
        <v>0</v>
      </c>
      <c r="FO19" s="11">
        <f t="shared" si="20"/>
        <v>0</v>
      </c>
      <c r="FP19" s="11">
        <f t="shared" si="20"/>
        <v>0</v>
      </c>
      <c r="FQ19" s="11">
        <f t="shared" si="20"/>
        <v>-10000000</v>
      </c>
      <c r="FR19" s="11">
        <f t="shared" si="20"/>
        <v>0</v>
      </c>
      <c r="FS19" s="11">
        <f t="shared" si="20"/>
        <v>0</v>
      </c>
      <c r="FT19" s="11">
        <f t="shared" si="20"/>
        <v>0</v>
      </c>
      <c r="FU19" s="11">
        <f t="shared" si="20"/>
        <v>0</v>
      </c>
      <c r="FV19" s="11">
        <f t="shared" si="20"/>
        <v>0</v>
      </c>
      <c r="FW19" s="11">
        <f t="shared" si="20"/>
        <v>0</v>
      </c>
      <c r="FX19" s="11">
        <f t="shared" si="20"/>
        <v>0</v>
      </c>
      <c r="FY19" s="11">
        <f t="shared" si="20"/>
        <v>0</v>
      </c>
      <c r="FZ19" s="11">
        <f t="shared" si="20"/>
        <v>0</v>
      </c>
      <c r="GA19" s="11">
        <f t="shared" si="20"/>
        <v>0</v>
      </c>
      <c r="GB19" s="11">
        <f t="shared" si="20"/>
        <v>0</v>
      </c>
      <c r="GC19" s="11">
        <f t="shared" si="20"/>
        <v>0</v>
      </c>
      <c r="GD19" s="11">
        <f t="shared" si="20"/>
        <v>0</v>
      </c>
      <c r="GE19" s="11">
        <f t="shared" si="20"/>
        <v>0</v>
      </c>
      <c r="GF19" s="11">
        <f t="shared" si="20"/>
        <v>0</v>
      </c>
      <c r="GG19" s="11">
        <f t="shared" si="20"/>
        <v>0</v>
      </c>
      <c r="GH19" s="11">
        <f t="shared" si="20"/>
        <v>0</v>
      </c>
      <c r="GI19" s="11">
        <f t="shared" si="20"/>
        <v>0</v>
      </c>
      <c r="GJ19" s="11">
        <f t="shared" si="20"/>
        <v>0</v>
      </c>
      <c r="GK19" s="11">
        <f t="shared" si="20"/>
        <v>0</v>
      </c>
      <c r="GL19" s="11">
        <f t="shared" ref="GL19:IW19" si="21">SUM(GL11:GL18)</f>
        <v>0</v>
      </c>
      <c r="GM19" s="11">
        <f t="shared" si="21"/>
        <v>0</v>
      </c>
      <c r="GN19" s="11">
        <f t="shared" si="21"/>
        <v>0</v>
      </c>
      <c r="GO19" s="11">
        <f t="shared" si="21"/>
        <v>0</v>
      </c>
      <c r="GP19" s="11">
        <f t="shared" si="21"/>
        <v>0</v>
      </c>
      <c r="GQ19" s="11">
        <f t="shared" si="21"/>
        <v>0</v>
      </c>
      <c r="GR19" s="11">
        <f t="shared" si="21"/>
        <v>0</v>
      </c>
      <c r="GS19" s="11">
        <f t="shared" si="21"/>
        <v>-10000000</v>
      </c>
      <c r="GT19" s="11">
        <f t="shared" si="21"/>
        <v>0</v>
      </c>
      <c r="GU19" s="11">
        <f t="shared" si="21"/>
        <v>0</v>
      </c>
      <c r="GV19" s="11">
        <f t="shared" si="21"/>
        <v>0</v>
      </c>
      <c r="GW19" s="11">
        <f t="shared" si="21"/>
        <v>0</v>
      </c>
      <c r="GX19" s="11">
        <f t="shared" si="21"/>
        <v>0</v>
      </c>
      <c r="GY19" s="11">
        <f t="shared" si="21"/>
        <v>0</v>
      </c>
      <c r="GZ19" s="11">
        <f t="shared" si="21"/>
        <v>0</v>
      </c>
      <c r="HA19" s="11">
        <f t="shared" si="21"/>
        <v>0</v>
      </c>
      <c r="HB19" s="11">
        <f t="shared" si="21"/>
        <v>-90</v>
      </c>
      <c r="HC19" s="11">
        <f t="shared" si="21"/>
        <v>0</v>
      </c>
      <c r="HD19" s="11">
        <f t="shared" si="21"/>
        <v>0</v>
      </c>
      <c r="HE19" s="11">
        <f t="shared" si="21"/>
        <v>0</v>
      </c>
      <c r="HF19" s="11">
        <f t="shared" si="21"/>
        <v>0</v>
      </c>
      <c r="HG19" s="11">
        <f t="shared" si="21"/>
        <v>0</v>
      </c>
      <c r="HH19" s="11">
        <f t="shared" si="21"/>
        <v>0</v>
      </c>
      <c r="HI19" s="11">
        <f t="shared" si="21"/>
        <v>0</v>
      </c>
      <c r="HJ19" s="11">
        <f t="shared" si="21"/>
        <v>0</v>
      </c>
      <c r="HK19" s="11">
        <f t="shared" si="21"/>
        <v>0</v>
      </c>
      <c r="HL19" s="11">
        <f t="shared" si="21"/>
        <v>0</v>
      </c>
      <c r="HM19" s="11">
        <f t="shared" si="21"/>
        <v>0</v>
      </c>
      <c r="HN19" s="11">
        <f t="shared" si="21"/>
        <v>0</v>
      </c>
      <c r="HO19" s="11">
        <f t="shared" si="21"/>
        <v>0</v>
      </c>
      <c r="HP19" s="11">
        <f t="shared" si="21"/>
        <v>0</v>
      </c>
      <c r="HQ19" s="11">
        <f t="shared" si="21"/>
        <v>0</v>
      </c>
      <c r="HR19" s="11">
        <f t="shared" si="21"/>
        <v>0</v>
      </c>
      <c r="HS19" s="11">
        <f t="shared" si="21"/>
        <v>0</v>
      </c>
      <c r="HT19" s="11">
        <f t="shared" si="21"/>
        <v>0</v>
      </c>
      <c r="HU19" s="11">
        <f t="shared" si="21"/>
        <v>0</v>
      </c>
      <c r="HV19" s="11">
        <f t="shared" si="21"/>
        <v>0</v>
      </c>
      <c r="HW19" s="11">
        <f t="shared" si="21"/>
        <v>0</v>
      </c>
      <c r="HX19" s="11">
        <f t="shared" si="21"/>
        <v>0</v>
      </c>
      <c r="HY19" s="11">
        <f t="shared" si="21"/>
        <v>0</v>
      </c>
      <c r="HZ19" s="11">
        <f t="shared" si="21"/>
        <v>0</v>
      </c>
      <c r="IA19" s="11">
        <f t="shared" si="21"/>
        <v>0</v>
      </c>
      <c r="IB19" s="11">
        <f t="shared" si="21"/>
        <v>0</v>
      </c>
      <c r="IC19" s="11">
        <f t="shared" si="21"/>
        <v>0</v>
      </c>
      <c r="ID19" s="11">
        <f t="shared" si="21"/>
        <v>0</v>
      </c>
      <c r="IE19" s="11">
        <f t="shared" si="21"/>
        <v>0</v>
      </c>
      <c r="IF19" s="11">
        <f t="shared" si="21"/>
        <v>0</v>
      </c>
      <c r="IG19" s="11">
        <f t="shared" si="21"/>
        <v>-15000000</v>
      </c>
      <c r="IH19" s="11">
        <f t="shared" si="21"/>
        <v>0</v>
      </c>
      <c r="II19" s="11">
        <f t="shared" si="21"/>
        <v>0</v>
      </c>
      <c r="IJ19" s="11">
        <f t="shared" si="21"/>
        <v>-15000000</v>
      </c>
      <c r="IK19" s="11">
        <f t="shared" si="21"/>
        <v>0</v>
      </c>
      <c r="IL19" s="11">
        <f t="shared" si="21"/>
        <v>0</v>
      </c>
      <c r="IM19" s="11">
        <f t="shared" si="21"/>
        <v>-12000000</v>
      </c>
      <c r="IN19" s="11">
        <f t="shared" si="21"/>
        <v>0</v>
      </c>
      <c r="IO19" s="11">
        <f t="shared" si="21"/>
        <v>0</v>
      </c>
      <c r="IP19" s="11">
        <f t="shared" si="21"/>
        <v>0</v>
      </c>
      <c r="IQ19" s="11">
        <f t="shared" si="21"/>
        <v>0</v>
      </c>
      <c r="IR19" s="11">
        <f t="shared" si="21"/>
        <v>0</v>
      </c>
      <c r="IS19" s="11">
        <f t="shared" si="21"/>
        <v>0</v>
      </c>
      <c r="IT19" s="11">
        <f t="shared" si="21"/>
        <v>0</v>
      </c>
      <c r="IU19" s="11">
        <f t="shared" si="21"/>
        <v>0</v>
      </c>
      <c r="IV19" s="11">
        <f t="shared" si="21"/>
        <v>0</v>
      </c>
      <c r="IW19" s="11">
        <f t="shared" si="21"/>
        <v>-10000000</v>
      </c>
      <c r="IX19" s="11">
        <f t="shared" ref="IX19:LI19" si="22">SUM(IX11:IX18)</f>
        <v>0</v>
      </c>
      <c r="IY19" s="11">
        <f t="shared" si="22"/>
        <v>0</v>
      </c>
      <c r="IZ19" s="11">
        <f t="shared" si="22"/>
        <v>0</v>
      </c>
      <c r="JA19" s="11">
        <f t="shared" si="22"/>
        <v>-10000000</v>
      </c>
      <c r="JB19" s="11">
        <f t="shared" si="22"/>
        <v>-166.36</v>
      </c>
      <c r="JC19" s="11">
        <f t="shared" si="22"/>
        <v>-15000000</v>
      </c>
      <c r="JD19" s="11">
        <f t="shared" si="22"/>
        <v>0</v>
      </c>
      <c r="JE19" s="11">
        <f t="shared" si="22"/>
        <v>0</v>
      </c>
      <c r="JF19" s="11">
        <f t="shared" si="22"/>
        <v>-15</v>
      </c>
      <c r="JG19" s="11">
        <f t="shared" si="22"/>
        <v>-15000000</v>
      </c>
      <c r="JH19" s="11">
        <f t="shared" si="22"/>
        <v>0</v>
      </c>
      <c r="JI19" s="11">
        <f t="shared" si="22"/>
        <v>0</v>
      </c>
      <c r="JJ19" s="11">
        <f t="shared" si="22"/>
        <v>0</v>
      </c>
      <c r="JK19" s="11">
        <f t="shared" si="22"/>
        <v>-15</v>
      </c>
      <c r="JL19" s="11">
        <f t="shared" si="22"/>
        <v>0</v>
      </c>
      <c r="JM19" s="11">
        <f t="shared" si="22"/>
        <v>0</v>
      </c>
      <c r="JN19" s="11">
        <f t="shared" si="22"/>
        <v>0</v>
      </c>
      <c r="JO19" s="11">
        <f t="shared" si="22"/>
        <v>-30</v>
      </c>
      <c r="JP19" s="11">
        <f t="shared" si="22"/>
        <v>-10000000</v>
      </c>
      <c r="JQ19" s="11">
        <f t="shared" si="22"/>
        <v>0</v>
      </c>
      <c r="JR19" s="11">
        <f t="shared" si="22"/>
        <v>0</v>
      </c>
      <c r="JS19" s="11">
        <f t="shared" si="22"/>
        <v>-15</v>
      </c>
      <c r="JT19" s="11">
        <f t="shared" si="22"/>
        <v>0</v>
      </c>
      <c r="JU19" s="11">
        <f t="shared" si="22"/>
        <v>0</v>
      </c>
      <c r="JV19" s="11">
        <f t="shared" si="22"/>
        <v>0</v>
      </c>
      <c r="JW19" s="11">
        <f t="shared" si="22"/>
        <v>0</v>
      </c>
      <c r="JX19" s="11">
        <f t="shared" si="22"/>
        <v>0</v>
      </c>
      <c r="JY19" s="11">
        <f t="shared" si="22"/>
        <v>0</v>
      </c>
      <c r="JZ19" s="11">
        <f t="shared" si="22"/>
        <v>0</v>
      </c>
      <c r="KA19" s="11">
        <f t="shared" si="22"/>
        <v>0</v>
      </c>
      <c r="KB19" s="11">
        <f t="shared" si="22"/>
        <v>0</v>
      </c>
      <c r="KC19" s="11">
        <f t="shared" si="22"/>
        <v>0</v>
      </c>
      <c r="KD19" s="11">
        <f t="shared" si="22"/>
        <v>0</v>
      </c>
      <c r="KE19" s="11">
        <f t="shared" si="22"/>
        <v>0</v>
      </c>
      <c r="KF19" s="11">
        <f t="shared" si="22"/>
        <v>0</v>
      </c>
      <c r="KG19" s="11">
        <f t="shared" si="22"/>
        <v>0</v>
      </c>
      <c r="KH19" s="11">
        <f t="shared" si="22"/>
        <v>0</v>
      </c>
      <c r="KI19" s="11">
        <f t="shared" si="22"/>
        <v>0</v>
      </c>
      <c r="KJ19" s="11">
        <f t="shared" si="22"/>
        <v>0</v>
      </c>
      <c r="KK19" s="11">
        <f t="shared" si="22"/>
        <v>0</v>
      </c>
      <c r="KL19" s="11">
        <f t="shared" si="22"/>
        <v>0</v>
      </c>
      <c r="KM19" s="11">
        <f t="shared" si="22"/>
        <v>0</v>
      </c>
      <c r="KN19" s="11">
        <f t="shared" si="22"/>
        <v>0</v>
      </c>
      <c r="KO19" s="11">
        <f t="shared" si="22"/>
        <v>0</v>
      </c>
      <c r="KP19" s="11">
        <f t="shared" si="22"/>
        <v>0</v>
      </c>
      <c r="KQ19" s="11">
        <f t="shared" si="22"/>
        <v>0</v>
      </c>
      <c r="KR19" s="11">
        <f t="shared" si="22"/>
        <v>0</v>
      </c>
      <c r="KS19" s="11">
        <f t="shared" si="22"/>
        <v>0</v>
      </c>
      <c r="KT19" s="11">
        <f t="shared" si="22"/>
        <v>0</v>
      </c>
      <c r="KU19" s="11">
        <f t="shared" si="22"/>
        <v>0</v>
      </c>
      <c r="KV19" s="11">
        <f t="shared" si="22"/>
        <v>0</v>
      </c>
      <c r="KW19" s="11">
        <f t="shared" si="22"/>
        <v>0</v>
      </c>
      <c r="KX19" s="11">
        <f t="shared" si="22"/>
        <v>0</v>
      </c>
      <c r="KY19" s="11">
        <f t="shared" si="22"/>
        <v>0</v>
      </c>
      <c r="KZ19" s="11">
        <f t="shared" si="22"/>
        <v>0</v>
      </c>
      <c r="LA19" s="11">
        <f t="shared" si="22"/>
        <v>0</v>
      </c>
      <c r="LB19" s="11">
        <f t="shared" si="22"/>
        <v>0</v>
      </c>
      <c r="LC19" s="11">
        <f t="shared" si="22"/>
        <v>0</v>
      </c>
      <c r="LD19" s="11">
        <f t="shared" si="22"/>
        <v>0</v>
      </c>
      <c r="LE19" s="11">
        <f t="shared" si="22"/>
        <v>0</v>
      </c>
      <c r="LF19" s="11">
        <f t="shared" si="22"/>
        <v>0</v>
      </c>
      <c r="LG19" s="11">
        <f t="shared" si="22"/>
        <v>0</v>
      </c>
      <c r="LH19" s="11">
        <f t="shared" si="22"/>
        <v>0</v>
      </c>
      <c r="LI19" s="11">
        <f t="shared" si="22"/>
        <v>0</v>
      </c>
      <c r="LJ19" s="11">
        <f t="shared" ref="LJ19:MP19" si="23">SUM(LJ11:LJ18)</f>
        <v>0</v>
      </c>
      <c r="LK19" s="11">
        <f t="shared" si="23"/>
        <v>0</v>
      </c>
      <c r="LL19" s="11">
        <f t="shared" si="23"/>
        <v>0</v>
      </c>
      <c r="LM19" s="11">
        <f t="shared" si="23"/>
        <v>0</v>
      </c>
      <c r="LN19" s="11">
        <f t="shared" si="23"/>
        <v>0</v>
      </c>
      <c r="LO19" s="11">
        <f t="shared" si="23"/>
        <v>0</v>
      </c>
      <c r="LP19" s="11">
        <f t="shared" si="23"/>
        <v>0</v>
      </c>
      <c r="LQ19" s="11">
        <f t="shared" si="23"/>
        <v>0</v>
      </c>
      <c r="LR19" s="11">
        <f t="shared" si="23"/>
        <v>0</v>
      </c>
      <c r="LS19" s="11">
        <f t="shared" si="23"/>
        <v>0</v>
      </c>
      <c r="LT19" s="11">
        <f t="shared" si="23"/>
        <v>0</v>
      </c>
      <c r="LU19" s="11">
        <f t="shared" si="23"/>
        <v>0</v>
      </c>
      <c r="LV19" s="11">
        <f t="shared" si="23"/>
        <v>0</v>
      </c>
      <c r="LW19" s="11">
        <f t="shared" si="23"/>
        <v>0</v>
      </c>
      <c r="LX19" s="11">
        <f t="shared" si="23"/>
        <v>0</v>
      </c>
      <c r="LY19" s="11">
        <f t="shared" si="23"/>
        <v>0</v>
      </c>
      <c r="LZ19" s="11">
        <f t="shared" si="23"/>
        <v>0</v>
      </c>
      <c r="MA19" s="11">
        <f t="shared" si="23"/>
        <v>0</v>
      </c>
      <c r="MB19" s="11">
        <f t="shared" si="23"/>
        <v>0</v>
      </c>
      <c r="MC19" s="11">
        <f t="shared" si="23"/>
        <v>0</v>
      </c>
      <c r="MD19" s="11">
        <f t="shared" si="23"/>
        <v>0</v>
      </c>
      <c r="ME19" s="11">
        <f t="shared" si="23"/>
        <v>0</v>
      </c>
      <c r="MF19" s="11">
        <f t="shared" si="23"/>
        <v>0</v>
      </c>
      <c r="MG19" s="11">
        <f t="shared" si="23"/>
        <v>0</v>
      </c>
      <c r="MH19" s="11">
        <f t="shared" si="23"/>
        <v>0</v>
      </c>
      <c r="MI19" s="11">
        <f t="shared" si="23"/>
        <v>0</v>
      </c>
      <c r="MJ19" s="11">
        <f t="shared" si="23"/>
        <v>0</v>
      </c>
      <c r="MK19" s="11">
        <f t="shared" si="23"/>
        <v>0</v>
      </c>
      <c r="ML19" s="11">
        <f t="shared" si="23"/>
        <v>0</v>
      </c>
      <c r="MM19" s="11">
        <f t="shared" si="23"/>
        <v>0</v>
      </c>
      <c r="MN19" s="11">
        <f t="shared" si="23"/>
        <v>0</v>
      </c>
      <c r="MO19" s="11">
        <f t="shared" si="23"/>
        <v>0</v>
      </c>
      <c r="MP19" s="11">
        <f t="shared" si="23"/>
        <v>0</v>
      </c>
    </row>
    <row r="20" spans="1:35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</row>
    <row r="21" spans="1:354" x14ac:dyDescent="0.25">
      <c r="A21" s="12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>
        <v>40000000</v>
      </c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</row>
    <row r="22" spans="1:354" x14ac:dyDescent="0.25">
      <c r="A22" s="12" t="s">
        <v>47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>
        <v>3825912.82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</row>
    <row r="23" spans="1:354" x14ac:dyDescent="0.25">
      <c r="A23" s="12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</row>
    <row r="24" spans="1:354" x14ac:dyDescent="0.25">
      <c r="A24" s="12" t="s">
        <v>46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>
        <f>-'Wells Fargo'!B16</f>
        <v>0</v>
      </c>
      <c r="GT24" s="5">
        <f>-'Wells Fargo'!C16</f>
        <v>0</v>
      </c>
      <c r="GU24" s="5">
        <f>-'Wells Fargo'!D16</f>
        <v>0</v>
      </c>
      <c r="GV24" s="5">
        <f>-'Wells Fargo'!E16</f>
        <v>0</v>
      </c>
      <c r="GW24" s="5">
        <f>-'Wells Fargo'!F16</f>
        <v>0</v>
      </c>
      <c r="GX24" s="5">
        <f>-'Wells Fargo'!G16</f>
        <v>0</v>
      </c>
      <c r="GY24" s="5">
        <f>-'Wells Fargo'!H16</f>
        <v>0</v>
      </c>
      <c r="GZ24" s="5">
        <f>-'Wells Fargo'!I16</f>
        <v>0</v>
      </c>
      <c r="HA24" s="5">
        <f>-'Wells Fargo'!J16</f>
        <v>0</v>
      </c>
      <c r="HB24" s="5">
        <f>-'Wells Fargo'!K16</f>
        <v>0</v>
      </c>
      <c r="HC24" s="5">
        <f>-'Wells Fargo'!L16</f>
        <v>0</v>
      </c>
      <c r="HD24" s="5">
        <f>-'Wells Fargo'!M16</f>
        <v>0</v>
      </c>
      <c r="HE24" s="5">
        <f>-'Wells Fargo'!N16</f>
        <v>0</v>
      </c>
      <c r="HF24" s="5">
        <f>-'Wells Fargo'!O16</f>
        <v>0</v>
      </c>
      <c r="HG24" s="5">
        <f>-'Wells Fargo'!P16</f>
        <v>0</v>
      </c>
      <c r="HH24" s="5">
        <f>-'Wells Fargo'!Q16</f>
        <v>0</v>
      </c>
      <c r="HI24" s="5">
        <f>-'Wells Fargo'!R16</f>
        <v>0</v>
      </c>
      <c r="HJ24" s="5">
        <f>-'Wells Fargo'!S16</f>
        <v>62500000</v>
      </c>
      <c r="HK24" s="5">
        <f>-'Wells Fargo'!T16</f>
        <v>0</v>
      </c>
      <c r="HL24" s="5">
        <f>-'Wells Fargo'!U16</f>
        <v>0</v>
      </c>
      <c r="HM24" s="5">
        <f>-'Wells Fargo'!V16</f>
        <v>0</v>
      </c>
      <c r="HN24" s="5">
        <f>-'Wells Fargo'!W16</f>
        <v>0</v>
      </c>
      <c r="HO24" s="5">
        <f>-'Wells Fargo'!X16</f>
        <v>0</v>
      </c>
      <c r="HP24" s="5">
        <f>-'Wells Fargo'!Y16</f>
        <v>0</v>
      </c>
      <c r="HQ24" s="5">
        <f>-'Wells Fargo'!Z16</f>
        <v>0</v>
      </c>
      <c r="HR24" s="5">
        <f>-'Wells Fargo'!AA16</f>
        <v>0</v>
      </c>
      <c r="HS24" s="5">
        <f>-'Wells Fargo'!AB16</f>
        <v>0</v>
      </c>
      <c r="HT24" s="5">
        <f>-'Wells Fargo'!AC16</f>
        <v>0</v>
      </c>
      <c r="HU24" s="5">
        <f>-'Wells Fargo'!AD16</f>
        <v>0</v>
      </c>
      <c r="HV24" s="5">
        <f>-'Wells Fargo'!AE16</f>
        <v>0</v>
      </c>
      <c r="HW24" s="5">
        <f>-'Wells Fargo'!AF16</f>
        <v>0</v>
      </c>
      <c r="HX24" s="5">
        <f>-'Wells Fargo'!AG16</f>
        <v>0</v>
      </c>
      <c r="HY24" s="5">
        <f>-'Wells Fargo'!AH16</f>
        <v>0</v>
      </c>
      <c r="HZ24" s="5">
        <f>-'Wells Fargo'!AI16</f>
        <v>0</v>
      </c>
      <c r="IA24" s="5">
        <f>-'Wells Fargo'!AJ16</f>
        <v>0</v>
      </c>
      <c r="IB24" s="5">
        <f>-'Wells Fargo'!AK16</f>
        <v>0</v>
      </c>
      <c r="IC24" s="5">
        <f>-'Wells Fargo'!AL16</f>
        <v>0</v>
      </c>
      <c r="ID24" s="5">
        <f>-'Wells Fargo'!AM16</f>
        <v>0</v>
      </c>
      <c r="IE24" s="5">
        <f>-'Wells Fargo'!AN16</f>
        <v>0</v>
      </c>
      <c r="IF24" s="5">
        <f>-'Wells Fargo'!AO16</f>
        <v>0</v>
      </c>
      <c r="IG24" s="5">
        <f>-'Wells Fargo'!AP16</f>
        <v>0</v>
      </c>
      <c r="IH24" s="5">
        <f>-'Wells Fargo'!AQ16</f>
        <v>0</v>
      </c>
      <c r="II24" s="5">
        <f>-'Wells Fargo'!AR16</f>
        <v>0</v>
      </c>
      <c r="IJ24" s="5">
        <f>-'Wells Fargo'!AS16</f>
        <v>0</v>
      </c>
      <c r="IK24" s="5">
        <f>-'Wells Fargo'!AT16</f>
        <v>0</v>
      </c>
      <c r="IL24" s="5">
        <f>-'Wells Fargo'!AU16</f>
        <v>0</v>
      </c>
      <c r="IM24" s="5">
        <f>-'Wells Fargo'!AV16</f>
        <v>0</v>
      </c>
      <c r="IN24" s="5">
        <f>-'Wells Fargo'!AW16</f>
        <v>0</v>
      </c>
      <c r="IO24" s="5">
        <f>-'Wells Fargo'!AX16</f>
        <v>0</v>
      </c>
      <c r="IP24" s="5">
        <f>-'Wells Fargo'!AY16</f>
        <v>0</v>
      </c>
      <c r="IQ24" s="5">
        <f>-'Wells Fargo'!AZ16</f>
        <v>0</v>
      </c>
      <c r="IR24" s="5">
        <f>-'Wells Fargo'!BA16</f>
        <v>0</v>
      </c>
      <c r="IS24" s="5">
        <f>-'Wells Fargo'!BB16</f>
        <v>0</v>
      </c>
      <c r="IT24" s="5">
        <f>-'Wells Fargo'!BC16</f>
        <v>0</v>
      </c>
      <c r="IU24" s="5">
        <f>-'Wells Fargo'!BD16</f>
        <v>0</v>
      </c>
      <c r="IV24" s="5">
        <f>-'Wells Fargo'!BE16</f>
        <v>0</v>
      </c>
      <c r="IW24" s="5">
        <f>-'Wells Fargo'!BF16</f>
        <v>0</v>
      </c>
      <c r="IX24" s="5">
        <f>-'Wells Fargo'!BG16</f>
        <v>0</v>
      </c>
      <c r="IY24" s="5">
        <f>-'Wells Fargo'!BH16</f>
        <v>0</v>
      </c>
      <c r="IZ24" s="5">
        <f>-'Wells Fargo'!BI16</f>
        <v>0</v>
      </c>
      <c r="JA24" s="5">
        <f>-'Wells Fargo'!BJ16</f>
        <v>0</v>
      </c>
      <c r="JB24" s="5">
        <f>-'Wells Fargo'!BK16</f>
        <v>0</v>
      </c>
      <c r="JC24" s="5">
        <f>-'Wells Fargo'!BL16</f>
        <v>0</v>
      </c>
      <c r="JD24" s="5">
        <f>-'Wells Fargo'!BM16</f>
        <v>0</v>
      </c>
      <c r="JE24" s="5">
        <f>-'Wells Fargo'!BN16</f>
        <v>0</v>
      </c>
      <c r="JF24" s="5">
        <f>-'Wells Fargo'!BO16</f>
        <v>0</v>
      </c>
      <c r="JG24" s="5">
        <f>-'Wells Fargo'!BP16</f>
        <v>0</v>
      </c>
      <c r="JH24" s="5">
        <f>-'Wells Fargo'!BQ16</f>
        <v>0</v>
      </c>
      <c r="JI24" s="5">
        <f>-'Wells Fargo'!BR16</f>
        <v>0</v>
      </c>
      <c r="JJ24" s="5">
        <f>-'Wells Fargo'!BS16</f>
        <v>0</v>
      </c>
      <c r="JK24" s="5">
        <f>-'Wells Fargo'!BT16</f>
        <v>0</v>
      </c>
      <c r="JL24" s="5">
        <f>-'Wells Fargo'!BU16</f>
        <v>-10000000</v>
      </c>
      <c r="JM24" s="5">
        <f>-'Wells Fargo'!BV16</f>
        <v>0</v>
      </c>
      <c r="JN24" s="5">
        <f>-'Wells Fargo'!BW16</f>
        <v>-10000000</v>
      </c>
      <c r="JO24" s="5">
        <f>-'Wells Fargo'!BX16</f>
        <v>0</v>
      </c>
      <c r="JP24" s="5">
        <f>-'Wells Fargo'!BY16</f>
        <v>0</v>
      </c>
      <c r="JQ24" s="5">
        <f>-'Wells Fargo'!BZ16</f>
        <v>0</v>
      </c>
      <c r="JR24" s="5">
        <f>-'Wells Fargo'!CA16</f>
        <v>0</v>
      </c>
      <c r="JS24" s="5">
        <f>-'Wells Fargo'!CB16</f>
        <v>0</v>
      </c>
      <c r="JT24" s="5">
        <f>-'Wells Fargo'!CC16</f>
        <v>0</v>
      </c>
      <c r="JU24" s="5">
        <f>-'Wells Fargo'!CD16</f>
        <v>0</v>
      </c>
      <c r="JV24" s="5">
        <f>-'Wells Fargo'!CE16</f>
        <v>0</v>
      </c>
      <c r="JW24" s="5">
        <f>-'Wells Fargo'!CF16</f>
        <v>0</v>
      </c>
      <c r="JX24" s="5">
        <f>-'Wells Fargo'!CG16</f>
        <v>0</v>
      </c>
      <c r="JY24" s="5">
        <f>-'Wells Fargo'!CH16</f>
        <v>0</v>
      </c>
      <c r="JZ24" s="5">
        <f>-'Wells Fargo'!CI16</f>
        <v>0</v>
      </c>
      <c r="KA24" s="5">
        <f>-'Wells Fargo'!CJ16</f>
        <v>0</v>
      </c>
      <c r="KB24" s="5">
        <f>-'Wells Fargo'!CK16</f>
        <v>0</v>
      </c>
      <c r="KC24" s="5">
        <f>-'Wells Fargo'!CL16</f>
        <v>0</v>
      </c>
      <c r="KD24" s="5">
        <f>-'Wells Fargo'!CM16</f>
        <v>0</v>
      </c>
      <c r="KE24" s="5">
        <f>-'Wells Fargo'!CN16</f>
        <v>0</v>
      </c>
      <c r="KF24" s="5">
        <f>-'Wells Fargo'!CO16</f>
        <v>0</v>
      </c>
      <c r="KG24" s="5">
        <f>-'Wells Fargo'!CP16</f>
        <v>0</v>
      </c>
      <c r="KH24" s="5">
        <f>-'Wells Fargo'!CQ16</f>
        <v>0</v>
      </c>
      <c r="KI24" s="5">
        <f>-'Wells Fargo'!CR16</f>
        <v>0</v>
      </c>
      <c r="KJ24" s="5">
        <f>-'Wells Fargo'!CS16</f>
        <v>0</v>
      </c>
      <c r="KK24" s="5">
        <f>-'Wells Fargo'!CT16</f>
        <v>0</v>
      </c>
      <c r="KL24" s="5">
        <f>-'Wells Fargo'!CU16</f>
        <v>0</v>
      </c>
      <c r="KM24" s="5">
        <f>-'Wells Fargo'!CV16</f>
        <v>0</v>
      </c>
      <c r="KN24" s="5">
        <f>-'Wells Fargo'!CW16</f>
        <v>0</v>
      </c>
      <c r="KO24" s="5">
        <f>-'Wells Fargo'!CX16</f>
        <v>0</v>
      </c>
      <c r="KP24" s="5">
        <f>-'Wells Fargo'!CY16</f>
        <v>0</v>
      </c>
      <c r="KQ24" s="5">
        <f>-'Wells Fargo'!CZ16</f>
        <v>0</v>
      </c>
      <c r="KR24" s="5">
        <f>-'Wells Fargo'!DA16</f>
        <v>0</v>
      </c>
      <c r="KS24" s="5">
        <f>-'Wells Fargo'!DB16</f>
        <v>0</v>
      </c>
      <c r="KT24" s="5">
        <f>-'Wells Fargo'!DC16</f>
        <v>0</v>
      </c>
      <c r="KU24" s="5">
        <f>-'Wells Fargo'!DD16</f>
        <v>0</v>
      </c>
      <c r="KV24" s="5">
        <f>-'Wells Fargo'!DE16</f>
        <v>0</v>
      </c>
      <c r="KW24" s="5">
        <f>-'Wells Fargo'!DF16</f>
        <v>0</v>
      </c>
      <c r="KX24" s="5">
        <f>-'Wells Fargo'!DG16</f>
        <v>0</v>
      </c>
      <c r="KY24" s="5">
        <f>-'Wells Fargo'!DH16</f>
        <v>0</v>
      </c>
      <c r="KZ24" s="5">
        <f>-'Wells Fargo'!DI16</f>
        <v>0</v>
      </c>
      <c r="LA24" s="5">
        <f>-'Wells Fargo'!DJ16</f>
        <v>0</v>
      </c>
      <c r="LB24" s="5">
        <f>-'Wells Fargo'!DK16</f>
        <v>0</v>
      </c>
      <c r="LC24" s="5">
        <f>-'Wells Fargo'!DL16</f>
        <v>0</v>
      </c>
      <c r="LD24" s="5">
        <f>-'Wells Fargo'!DM16</f>
        <v>0</v>
      </c>
      <c r="LE24" s="5">
        <f>-'Wells Fargo'!DN16</f>
        <v>0</v>
      </c>
      <c r="LF24" s="5">
        <f>-'Wells Fargo'!DO16</f>
        <v>0</v>
      </c>
      <c r="LG24" s="5">
        <f>-'Wells Fargo'!DP16</f>
        <v>0</v>
      </c>
      <c r="LH24" s="5">
        <f>-'Wells Fargo'!DQ16</f>
        <v>0</v>
      </c>
      <c r="LI24" s="5">
        <f>-'Wells Fargo'!DR16</f>
        <v>0</v>
      </c>
      <c r="LJ24" s="5">
        <f>-'Wells Fargo'!DS16</f>
        <v>0</v>
      </c>
      <c r="LK24" s="5">
        <f>-'Wells Fargo'!DT16</f>
        <v>0</v>
      </c>
      <c r="LL24" s="5">
        <f>-'Wells Fargo'!DU16</f>
        <v>0</v>
      </c>
      <c r="LM24" s="5">
        <f>-'Wells Fargo'!DV16</f>
        <v>0</v>
      </c>
      <c r="LN24" s="5">
        <f>-'Wells Fargo'!DW16</f>
        <v>0</v>
      </c>
      <c r="LO24" s="5">
        <f>-'Wells Fargo'!DX16</f>
        <v>0</v>
      </c>
      <c r="LP24" s="5">
        <f>-'Wells Fargo'!DY16</f>
        <v>0</v>
      </c>
      <c r="LQ24" s="5">
        <f>-'Wells Fargo'!DZ16</f>
        <v>0</v>
      </c>
      <c r="LR24" s="5">
        <f>-'Wells Fargo'!EA16</f>
        <v>0</v>
      </c>
      <c r="LS24" s="5">
        <f>-'Wells Fargo'!EB16</f>
        <v>0</v>
      </c>
      <c r="LT24" s="5">
        <f>-'Wells Fargo'!EC16</f>
        <v>0</v>
      </c>
      <c r="LU24" s="5">
        <f>-'Wells Fargo'!ED16</f>
        <v>0</v>
      </c>
      <c r="LV24" s="5">
        <f>-'Wells Fargo'!EE16</f>
        <v>0</v>
      </c>
      <c r="LW24" s="5">
        <f>-'Wells Fargo'!EF16</f>
        <v>0</v>
      </c>
      <c r="LX24" s="5">
        <f>-'Wells Fargo'!EG16</f>
        <v>0</v>
      </c>
      <c r="LY24" s="5">
        <f>-'Wells Fargo'!EH16</f>
        <v>0</v>
      </c>
      <c r="LZ24" s="5">
        <f>-'Wells Fargo'!EI16</f>
        <v>0</v>
      </c>
      <c r="MA24" s="5">
        <f>-'Wells Fargo'!EJ16</f>
        <v>0</v>
      </c>
      <c r="MB24" s="5">
        <f>-'Wells Fargo'!EK16</f>
        <v>0</v>
      </c>
      <c r="MC24" s="5">
        <f>-'Wells Fargo'!EL16</f>
        <v>0</v>
      </c>
      <c r="MD24" s="5">
        <f>-'Wells Fargo'!EM16</f>
        <v>0</v>
      </c>
      <c r="ME24" s="5">
        <f>-'Wells Fargo'!EN16</f>
        <v>0</v>
      </c>
      <c r="MF24" s="5">
        <f>-'Wells Fargo'!EO16</f>
        <v>0</v>
      </c>
      <c r="MG24" s="5">
        <f>-'Wells Fargo'!EP16</f>
        <v>0</v>
      </c>
      <c r="MH24" s="5">
        <f>-'Wells Fargo'!EQ16</f>
        <v>0</v>
      </c>
      <c r="MI24" s="5">
        <f>-'Wells Fargo'!ER16</f>
        <v>0</v>
      </c>
      <c r="MJ24" s="5">
        <f>-'Wells Fargo'!ES16</f>
        <v>0</v>
      </c>
      <c r="MK24" s="5">
        <f>-'Wells Fargo'!ET16</f>
        <v>0</v>
      </c>
      <c r="ML24" s="5">
        <f>-'Wells Fargo'!EU16</f>
        <v>0</v>
      </c>
      <c r="MM24" s="5">
        <f>-'Wells Fargo'!EV16</f>
        <v>0</v>
      </c>
      <c r="MN24" s="5">
        <f>-'Wells Fargo'!EW16</f>
        <v>0</v>
      </c>
      <c r="MO24" s="5">
        <f>-'Wells Fargo'!EX16</f>
        <v>0</v>
      </c>
      <c r="MP24" s="5">
        <f>-'Wells Fargo'!EY16</f>
        <v>0</v>
      </c>
    </row>
    <row r="25" spans="1:354" x14ac:dyDescent="0.25">
      <c r="A25" s="12" t="s">
        <v>35</v>
      </c>
      <c r="B25" s="5">
        <f>-Comerica!B16</f>
        <v>0</v>
      </c>
      <c r="C25" s="5">
        <f>-Comerica!C16</f>
        <v>0</v>
      </c>
      <c r="D25" s="5">
        <f>-Comerica!D16</f>
        <v>0</v>
      </c>
      <c r="E25" s="5">
        <f>-Comerica!E16</f>
        <v>0</v>
      </c>
      <c r="F25" s="5">
        <f>-Comerica!F16</f>
        <v>0</v>
      </c>
      <c r="G25" s="5">
        <f>-Comerica!G16</f>
        <v>0</v>
      </c>
      <c r="H25" s="5">
        <f>-Comerica!H16</f>
        <v>0</v>
      </c>
      <c r="I25" s="5">
        <f>-Comerica!I16</f>
        <v>0</v>
      </c>
      <c r="J25" s="5">
        <f>-Comerica!J16</f>
        <v>0</v>
      </c>
      <c r="K25" s="5">
        <f>-Comerica!K16</f>
        <v>0</v>
      </c>
      <c r="L25" s="5">
        <f>-Comerica!L16</f>
        <v>0</v>
      </c>
      <c r="M25" s="5">
        <f>-Comerica!M16</f>
        <v>0</v>
      </c>
      <c r="N25" s="5">
        <f>-Comerica!N16</f>
        <v>0</v>
      </c>
      <c r="O25" s="5">
        <f>-Comerica!O16</f>
        <v>0</v>
      </c>
      <c r="P25" s="5">
        <f>-Comerica!P16</f>
        <v>0</v>
      </c>
      <c r="Q25" s="5">
        <f>-Comerica!Q16</f>
        <v>0</v>
      </c>
      <c r="R25" s="5">
        <f>-Comerica!R16</f>
        <v>0</v>
      </c>
      <c r="S25" s="5">
        <f>-Comerica!S16</f>
        <v>0</v>
      </c>
      <c r="T25" s="5">
        <f>-Comerica!T16</f>
        <v>0</v>
      </c>
      <c r="U25" s="5">
        <f>-Comerica!U16</f>
        <v>0</v>
      </c>
      <c r="V25" s="5">
        <f>-Comerica!V16</f>
        <v>0</v>
      </c>
      <c r="W25" s="5">
        <f>-Comerica!W16</f>
        <v>0</v>
      </c>
      <c r="X25" s="5">
        <f>-Comerica!X16</f>
        <v>0</v>
      </c>
      <c r="Y25" s="5">
        <f>-Comerica!Y16</f>
        <v>0</v>
      </c>
      <c r="Z25" s="5">
        <f>-Comerica!Z16</f>
        <v>0</v>
      </c>
      <c r="AA25" s="5">
        <f>-Comerica!AA16</f>
        <v>0</v>
      </c>
      <c r="AB25" s="5">
        <f>-Comerica!AB16</f>
        <v>0</v>
      </c>
      <c r="AC25" s="5">
        <f>-Comerica!AC16</f>
        <v>0</v>
      </c>
      <c r="AD25" s="5">
        <f>-Comerica!AD16</f>
        <v>0</v>
      </c>
      <c r="AE25" s="5">
        <f>-Comerica!AE16</f>
        <v>0</v>
      </c>
      <c r="AF25" s="5">
        <f>-Comerica!AF16</f>
        <v>0</v>
      </c>
      <c r="AG25" s="5">
        <f>-Comerica!AG16</f>
        <v>0</v>
      </c>
      <c r="AH25" s="5">
        <f>-Comerica!AH16</f>
        <v>30000000</v>
      </c>
      <c r="AI25" s="5">
        <f>-Comerica!AI16</f>
        <v>0</v>
      </c>
      <c r="AJ25" s="5">
        <f>-Comerica!AJ16</f>
        <v>0</v>
      </c>
      <c r="AK25" s="5">
        <f>-Comerica!AK16</f>
        <v>0</v>
      </c>
      <c r="AL25" s="5">
        <f>-Comerica!AL16</f>
        <v>0</v>
      </c>
      <c r="AM25" s="5">
        <f>-Comerica!AM16</f>
        <v>0</v>
      </c>
      <c r="AN25" s="5">
        <f>-Comerica!AN16</f>
        <v>0</v>
      </c>
      <c r="AO25" s="5">
        <f>-Comerica!AO16</f>
        <v>0</v>
      </c>
      <c r="AP25" s="5">
        <f>-Comerica!AP16</f>
        <v>0</v>
      </c>
      <c r="AQ25" s="5">
        <f>-Comerica!AQ16</f>
        <v>0</v>
      </c>
      <c r="AR25" s="5">
        <f>-Comerica!AR16</f>
        <v>0</v>
      </c>
      <c r="AS25" s="5">
        <f>-Comerica!AS16</f>
        <v>0</v>
      </c>
      <c r="AT25" s="5">
        <f>-Comerica!AT16</f>
        <v>0</v>
      </c>
      <c r="AU25" s="5">
        <f>-Comerica!AU16</f>
        <v>0</v>
      </c>
      <c r="AV25" s="5">
        <f>-Comerica!AV16</f>
        <v>0</v>
      </c>
      <c r="AW25" s="5">
        <f>-Comerica!AW16</f>
        <v>0</v>
      </c>
      <c r="AX25" s="5">
        <f>-Comerica!AX16</f>
        <v>0</v>
      </c>
      <c r="AY25" s="5">
        <f>-Comerica!AY16</f>
        <v>0</v>
      </c>
      <c r="AZ25" s="5">
        <f>-Comerica!AZ16</f>
        <v>0</v>
      </c>
      <c r="BA25" s="5">
        <f>-Comerica!BA16</f>
        <v>9000000</v>
      </c>
      <c r="BB25" s="5">
        <f>-Comerica!BB16</f>
        <v>0</v>
      </c>
      <c r="BC25" s="5">
        <f>-Comerica!BC16</f>
        <v>0</v>
      </c>
      <c r="BD25" s="5">
        <f>-Comerica!BD16</f>
        <v>0</v>
      </c>
      <c r="BE25" s="5">
        <f>-Comerica!BE16</f>
        <v>0</v>
      </c>
      <c r="BF25" s="5">
        <f>-Comerica!BF16</f>
        <v>0</v>
      </c>
      <c r="BG25" s="5">
        <f>-Comerica!BG16</f>
        <v>0</v>
      </c>
      <c r="BH25" s="5">
        <f>-Comerica!BH16</f>
        <v>0</v>
      </c>
      <c r="BI25" s="5">
        <f>-Comerica!BI16</f>
        <v>0</v>
      </c>
      <c r="BJ25" s="5">
        <f>-Comerica!BJ16</f>
        <v>0</v>
      </c>
      <c r="BK25" s="5">
        <f>-Comerica!BK16</f>
        <v>0</v>
      </c>
      <c r="BL25" s="5">
        <f>-Comerica!BL16</f>
        <v>0</v>
      </c>
      <c r="BM25" s="5">
        <f>-Comerica!BM16</f>
        <v>0</v>
      </c>
      <c r="BN25" s="5">
        <f>-Comerica!BN16</f>
        <v>0</v>
      </c>
      <c r="BO25" s="5">
        <f>-Comerica!BO16</f>
        <v>0</v>
      </c>
      <c r="BP25" s="5">
        <f>-Comerica!BP16</f>
        <v>0</v>
      </c>
      <c r="BQ25" s="5">
        <f>-Comerica!BQ16</f>
        <v>0</v>
      </c>
      <c r="BR25" s="5">
        <f>-Comerica!BR16</f>
        <v>0</v>
      </c>
      <c r="BS25" s="5">
        <f>-Comerica!BS16</f>
        <v>0</v>
      </c>
      <c r="BT25" s="5">
        <f>-Comerica!BT16</f>
        <v>0</v>
      </c>
      <c r="BU25" s="5">
        <f>-Comerica!BU16</f>
        <v>0</v>
      </c>
      <c r="BV25" s="5">
        <f>-Comerica!BV16</f>
        <v>0</v>
      </c>
      <c r="BW25" s="5">
        <f>-Comerica!BW16</f>
        <v>0</v>
      </c>
      <c r="BX25" s="5">
        <f>-Comerica!BX16</f>
        <v>0</v>
      </c>
      <c r="BY25" s="5">
        <f>-Comerica!BY16</f>
        <v>0</v>
      </c>
      <c r="BZ25" s="5">
        <f>-Comerica!BZ16</f>
        <v>0</v>
      </c>
      <c r="CA25" s="5">
        <f>-Comerica!CA16</f>
        <v>0</v>
      </c>
      <c r="CB25" s="5">
        <f>-Comerica!CB16</f>
        <v>0</v>
      </c>
      <c r="CC25" s="5">
        <f>-Comerica!CC16</f>
        <v>0</v>
      </c>
      <c r="CD25" s="5">
        <f>-Comerica!CD16</f>
        <v>0</v>
      </c>
      <c r="CE25" s="5">
        <f>-Comerica!CE16</f>
        <v>0</v>
      </c>
      <c r="CF25" s="5">
        <f>-Comerica!CF16</f>
        <v>0</v>
      </c>
      <c r="CG25" s="5">
        <f>-Comerica!CG16</f>
        <v>0</v>
      </c>
      <c r="CH25" s="5">
        <f>-Comerica!CH16</f>
        <v>0</v>
      </c>
      <c r="CI25" s="5">
        <f>-Comerica!CI16</f>
        <v>0</v>
      </c>
      <c r="CJ25" s="5">
        <f>-Comerica!CJ16</f>
        <v>0</v>
      </c>
      <c r="CK25" s="5">
        <f>-Comerica!CK16</f>
        <v>0</v>
      </c>
      <c r="CL25" s="5">
        <f>-Comerica!CL16</f>
        <v>0</v>
      </c>
      <c r="CM25" s="5">
        <f>-Comerica!CM16</f>
        <v>0</v>
      </c>
      <c r="CN25" s="5">
        <f>-Comerica!CN16</f>
        <v>0</v>
      </c>
      <c r="CO25" s="5">
        <f>-Comerica!CO16</f>
        <v>0</v>
      </c>
      <c r="CP25" s="5">
        <f>-Comerica!CP16</f>
        <v>0</v>
      </c>
      <c r="CQ25" s="5">
        <f>-Comerica!CQ16</f>
        <v>0</v>
      </c>
      <c r="CR25" s="5">
        <f>-Comerica!CR16</f>
        <v>0</v>
      </c>
      <c r="CS25" s="5">
        <f>-Comerica!CS16</f>
        <v>0</v>
      </c>
      <c r="CT25" s="5">
        <f>-Comerica!CT16</f>
        <v>0</v>
      </c>
      <c r="CU25" s="5">
        <f>-Comerica!CU16</f>
        <v>0</v>
      </c>
      <c r="CV25" s="5">
        <f>-Comerica!CV16</f>
        <v>0</v>
      </c>
      <c r="CW25" s="5">
        <f>-Comerica!CW16</f>
        <v>0</v>
      </c>
      <c r="CX25" s="5">
        <f>-Comerica!CX16</f>
        <v>0</v>
      </c>
      <c r="CY25" s="5">
        <f>-Comerica!CY16</f>
        <v>0</v>
      </c>
      <c r="CZ25" s="5">
        <f>-Comerica!CZ16</f>
        <v>0</v>
      </c>
      <c r="DA25" s="5">
        <f>-Comerica!DA16</f>
        <v>0</v>
      </c>
      <c r="DB25" s="5">
        <f>-Comerica!DB16</f>
        <v>0</v>
      </c>
      <c r="DC25" s="5">
        <f>-Comerica!DC16</f>
        <v>0</v>
      </c>
      <c r="DD25" s="5">
        <f>-Comerica!DD16</f>
        <v>0</v>
      </c>
      <c r="DE25" s="5">
        <f>-Comerica!DE16</f>
        <v>0</v>
      </c>
      <c r="DF25" s="5">
        <f>-Comerica!DF16</f>
        <v>20000000</v>
      </c>
      <c r="DG25" s="5">
        <f>-Comerica!DG16</f>
        <v>0</v>
      </c>
      <c r="DH25" s="5">
        <f>-Comerica!DH16</f>
        <v>0</v>
      </c>
      <c r="DI25" s="5">
        <f>-Comerica!DI16</f>
        <v>0</v>
      </c>
      <c r="DJ25" s="5">
        <f>-Comerica!DJ16</f>
        <v>0</v>
      </c>
      <c r="DK25" s="5">
        <f>-Comerica!DK16</f>
        <v>0</v>
      </c>
      <c r="DL25" s="5">
        <f>-Comerica!DL16</f>
        <v>0</v>
      </c>
      <c r="DM25" s="5">
        <f>-Comerica!DM16</f>
        <v>0</v>
      </c>
      <c r="DN25" s="5">
        <f>-Comerica!DN16</f>
        <v>0</v>
      </c>
      <c r="DO25" s="5">
        <f>-Comerica!DO16</f>
        <v>0</v>
      </c>
      <c r="DP25" s="5">
        <f>-Comerica!DP16</f>
        <v>0</v>
      </c>
      <c r="DQ25" s="5">
        <f>-Comerica!DQ16</f>
        <v>0</v>
      </c>
      <c r="DR25" s="5">
        <f>-Comerica!DR16</f>
        <v>0</v>
      </c>
      <c r="DS25" s="5">
        <f>-Comerica!DS16</f>
        <v>0</v>
      </c>
      <c r="DT25" s="5">
        <f>-Comerica!DT16</f>
        <v>0</v>
      </c>
      <c r="DU25" s="5">
        <f>-Comerica!DU16</f>
        <v>0</v>
      </c>
      <c r="DV25" s="5">
        <f>-Comerica!DV16</f>
        <v>0</v>
      </c>
      <c r="DW25" s="5">
        <f>-Comerica!DW16</f>
        <v>0</v>
      </c>
      <c r="DX25" s="5">
        <f>-Comerica!DX16</f>
        <v>0</v>
      </c>
      <c r="DY25" s="5">
        <f>-Comerica!DY16</f>
        <v>0</v>
      </c>
      <c r="DZ25" s="5">
        <f>-Comerica!DZ16</f>
        <v>0</v>
      </c>
      <c r="EA25" s="5">
        <f>-Comerica!EA16</f>
        <v>0</v>
      </c>
      <c r="EB25" s="5">
        <f>-Comerica!EB16</f>
        <v>0</v>
      </c>
      <c r="EC25" s="5">
        <f>-Comerica!EC16</f>
        <v>0</v>
      </c>
      <c r="ED25" s="5">
        <f>-Comerica!ED16</f>
        <v>0</v>
      </c>
      <c r="EE25" s="5">
        <f>-Comerica!EE16</f>
        <v>0</v>
      </c>
      <c r="EF25" s="5">
        <f>-Comerica!EF16</f>
        <v>0</v>
      </c>
      <c r="EG25" s="5">
        <f>-Comerica!EG16</f>
        <v>0</v>
      </c>
      <c r="EH25" s="5">
        <f>-Comerica!EH16</f>
        <v>0</v>
      </c>
      <c r="EI25" s="5">
        <f>-Comerica!EI16</f>
        <v>0</v>
      </c>
      <c r="EJ25" s="5">
        <f>-Comerica!EJ16</f>
        <v>0</v>
      </c>
      <c r="EK25" s="5">
        <f>-Comerica!EK16</f>
        <v>0</v>
      </c>
      <c r="EL25" s="5">
        <f>-Comerica!EL16</f>
        <v>0</v>
      </c>
      <c r="EM25" s="5">
        <f>-Comerica!EM16</f>
        <v>0</v>
      </c>
      <c r="EN25" s="5">
        <f>-Comerica!EN16</f>
        <v>0</v>
      </c>
      <c r="EO25" s="5">
        <f>-Comerica!EO16</f>
        <v>0</v>
      </c>
      <c r="EP25" s="5">
        <f>-Comerica!EP16</f>
        <v>0</v>
      </c>
      <c r="EQ25" s="5">
        <f>-Comerica!EQ16</f>
        <v>0</v>
      </c>
      <c r="ER25" s="5">
        <f>-Comerica!ER16</f>
        <v>0</v>
      </c>
      <c r="ES25" s="5">
        <f>-Comerica!ES16</f>
        <v>0</v>
      </c>
      <c r="ET25" s="5">
        <f>-Comerica!ET16</f>
        <v>0</v>
      </c>
      <c r="EU25" s="5">
        <f>-Comerica!EU16</f>
        <v>0</v>
      </c>
      <c r="EV25" s="5">
        <f>-Comerica!EV16</f>
        <v>0</v>
      </c>
      <c r="EW25" s="5">
        <f>-Comerica!EW16</f>
        <v>0</v>
      </c>
      <c r="EX25" s="5">
        <f>-Comerica!EX16</f>
        <v>0</v>
      </c>
      <c r="EY25" s="5">
        <f>-Comerica!EY16</f>
        <v>0</v>
      </c>
      <c r="EZ25" s="5">
        <f>-Comerica!EZ16</f>
        <v>0</v>
      </c>
      <c r="FA25" s="5">
        <f>-Comerica!FA16</f>
        <v>0</v>
      </c>
      <c r="FB25" s="5">
        <f>-Comerica!FB16</f>
        <v>0</v>
      </c>
      <c r="FC25" s="5">
        <f>-Comerica!FC16</f>
        <v>75000000</v>
      </c>
      <c r="FD25" s="5">
        <f>-Comerica!FD16</f>
        <v>0</v>
      </c>
      <c r="FE25" s="5">
        <f>-Comerica!FE16</f>
        <v>0</v>
      </c>
      <c r="FF25" s="5">
        <f>-Comerica!FF16</f>
        <v>0</v>
      </c>
      <c r="FG25" s="5">
        <f>-Comerica!FG16</f>
        <v>120000000</v>
      </c>
      <c r="FH25" s="5">
        <f>-Comerica!FH16</f>
        <v>0</v>
      </c>
      <c r="FI25" s="5">
        <f>-Comerica!FI16</f>
        <v>0</v>
      </c>
      <c r="FJ25" s="5">
        <f>-Comerica!FJ16</f>
        <v>0</v>
      </c>
      <c r="FK25" s="5">
        <f>-Comerica!FK16</f>
        <v>0</v>
      </c>
      <c r="FL25" s="5">
        <f>-Comerica!FL16</f>
        <v>0</v>
      </c>
      <c r="FM25" s="5">
        <f>-Comerica!FM16</f>
        <v>0</v>
      </c>
      <c r="FN25" s="5">
        <f>-Comerica!FN16</f>
        <v>0</v>
      </c>
      <c r="FO25" s="5">
        <f>-Comerica!FO16</f>
        <v>0</v>
      </c>
      <c r="FP25" s="5">
        <f>-Comerica!FP16</f>
        <v>0</v>
      </c>
      <c r="FQ25" s="5">
        <f>-Comerica!FQ16</f>
        <v>0</v>
      </c>
      <c r="FR25" s="5">
        <f>-Comerica!FR16</f>
        <v>0</v>
      </c>
      <c r="FS25" s="5">
        <f>-Comerica!FS16</f>
        <v>0</v>
      </c>
      <c r="FT25" s="5">
        <f>-Comerica!FT16</f>
        <v>0</v>
      </c>
      <c r="FU25" s="5">
        <f>-Comerica!FU16</f>
        <v>0</v>
      </c>
      <c r="FV25" s="5">
        <f>-Comerica!FV16</f>
        <v>0</v>
      </c>
      <c r="FW25" s="5">
        <f>-Comerica!FW16</f>
        <v>0</v>
      </c>
      <c r="FX25" s="5">
        <f>-Comerica!FX16</f>
        <v>0</v>
      </c>
      <c r="FY25" s="5">
        <f>-Comerica!FY16</f>
        <v>0</v>
      </c>
      <c r="FZ25" s="5">
        <f>-Comerica!FZ16</f>
        <v>0</v>
      </c>
      <c r="GA25" s="5">
        <f>-Comerica!GA16</f>
        <v>0</v>
      </c>
      <c r="GB25" s="5">
        <f>-Comerica!GB16</f>
        <v>0</v>
      </c>
      <c r="GC25" s="5">
        <f>-Comerica!GC16</f>
        <v>0</v>
      </c>
      <c r="GD25" s="5">
        <f>-Comerica!GD16</f>
        <v>0</v>
      </c>
      <c r="GE25" s="5">
        <f>-Comerica!GE16</f>
        <v>0</v>
      </c>
      <c r="GF25" s="5">
        <f>-Comerica!GF16</f>
        <v>0</v>
      </c>
      <c r="GG25" s="5">
        <f>-Comerica!GG16</f>
        <v>0</v>
      </c>
      <c r="GH25" s="5">
        <f>-Comerica!GH16</f>
        <v>0</v>
      </c>
      <c r="GI25" s="5">
        <f>-Comerica!GI16</f>
        <v>0</v>
      </c>
      <c r="GJ25" s="5">
        <f>-Comerica!GJ16</f>
        <v>0</v>
      </c>
      <c r="GK25" s="5">
        <f>-Comerica!GK16</f>
        <v>0</v>
      </c>
      <c r="GL25" s="5">
        <f>-Comerica!GL16</f>
        <v>0</v>
      </c>
      <c r="GM25" s="5">
        <f>-Comerica!GM16</f>
        <v>0</v>
      </c>
      <c r="GN25" s="5">
        <f>-Comerica!GN16</f>
        <v>0</v>
      </c>
      <c r="GO25" s="5">
        <f>-Comerica!GO16</f>
        <v>0</v>
      </c>
      <c r="GP25" s="5">
        <f>-Comerica!GP16</f>
        <v>0</v>
      </c>
      <c r="GQ25" s="5">
        <f>-Comerica!GQ16</f>
        <v>0</v>
      </c>
      <c r="GR25" s="5">
        <f>-Comerica!GR16</f>
        <v>0</v>
      </c>
      <c r="GS25" s="5">
        <f>-Comerica!GS16</f>
        <v>100000000</v>
      </c>
      <c r="GT25" s="5">
        <f>-Comerica!GT16</f>
        <v>0</v>
      </c>
      <c r="GU25" s="5">
        <f>-Comerica!GU16</f>
        <v>0</v>
      </c>
      <c r="GV25" s="5">
        <f>-Comerica!GV16</f>
        <v>0</v>
      </c>
      <c r="GW25" s="5">
        <f>-Comerica!GW16</f>
        <v>0</v>
      </c>
      <c r="GX25" s="5">
        <f>-Comerica!GX16</f>
        <v>0</v>
      </c>
      <c r="GY25" s="5">
        <f>-Comerica!GY16</f>
        <v>0</v>
      </c>
      <c r="GZ25" s="5">
        <f>-Comerica!GZ16</f>
        <v>53000000</v>
      </c>
      <c r="HA25" s="5">
        <f>-Comerica!HA16</f>
        <v>0</v>
      </c>
      <c r="HB25" s="5">
        <f>-Comerica!HB16</f>
        <v>0</v>
      </c>
      <c r="HC25" s="5">
        <f>-Comerica!HC16</f>
        <v>0</v>
      </c>
      <c r="HD25" s="5">
        <f>-Comerica!HD16</f>
        <v>0</v>
      </c>
      <c r="HE25" s="5">
        <f>-Comerica!HE16</f>
        <v>0</v>
      </c>
      <c r="HF25" s="5">
        <f>-Comerica!HF16</f>
        <v>0</v>
      </c>
      <c r="HG25" s="5">
        <f>-Comerica!HG16</f>
        <v>0</v>
      </c>
      <c r="HH25" s="5">
        <f>-Comerica!HH16</f>
        <v>0</v>
      </c>
      <c r="HI25" s="5">
        <f>-Comerica!HI16</f>
        <v>0</v>
      </c>
      <c r="HJ25" s="5">
        <f>-Comerica!HJ16</f>
        <v>0</v>
      </c>
      <c r="HK25" s="5">
        <f>-Comerica!HK16</f>
        <v>0</v>
      </c>
      <c r="HL25" s="5">
        <f>-Comerica!HL16</f>
        <v>0</v>
      </c>
      <c r="HM25" s="5">
        <f>-Comerica!HM16</f>
        <v>0</v>
      </c>
      <c r="HN25" s="5">
        <f>-Comerica!HN16</f>
        <v>0</v>
      </c>
      <c r="HO25" s="5">
        <f>-Comerica!HO16</f>
        <v>0</v>
      </c>
      <c r="HP25" s="5">
        <f>-Comerica!HP16</f>
        <v>0</v>
      </c>
      <c r="HQ25" s="5">
        <f>-Comerica!HQ16</f>
        <v>0</v>
      </c>
      <c r="HR25" s="5">
        <f>-Comerica!HR16</f>
        <v>0</v>
      </c>
      <c r="HS25" s="5">
        <f>-Comerica!HS16</f>
        <v>0</v>
      </c>
      <c r="HT25" s="5">
        <f>-Comerica!HT16</f>
        <v>0</v>
      </c>
      <c r="HU25" s="5">
        <f>-Comerica!HU16</f>
        <v>0</v>
      </c>
      <c r="HV25" s="5">
        <f>-Comerica!HV16</f>
        <v>0</v>
      </c>
      <c r="HW25" s="5">
        <f>-Comerica!HW16</f>
        <v>0</v>
      </c>
      <c r="HX25" s="5">
        <f>-Comerica!HX16</f>
        <v>0</v>
      </c>
      <c r="HY25" s="5">
        <f>-Comerica!HY16</f>
        <v>0</v>
      </c>
      <c r="HZ25" s="5">
        <f>-Comerica!HZ16</f>
        <v>0</v>
      </c>
      <c r="IA25" s="5">
        <f>-Comerica!IA16</f>
        <v>0</v>
      </c>
      <c r="IB25" s="5">
        <f>-Comerica!IB16</f>
        <v>0</v>
      </c>
      <c r="IC25" s="5">
        <f>-Comerica!IC16</f>
        <v>0</v>
      </c>
      <c r="ID25" s="5">
        <f>-Comerica!ID16</f>
        <v>0</v>
      </c>
      <c r="IE25" s="5">
        <f>-Comerica!IE16</f>
        <v>0</v>
      </c>
      <c r="IF25" s="5">
        <f>-Comerica!IF16</f>
        <v>0</v>
      </c>
      <c r="IG25" s="5">
        <f>-Comerica!IG16</f>
        <v>0</v>
      </c>
      <c r="IH25" s="5">
        <f>-Comerica!IH16</f>
        <v>0</v>
      </c>
      <c r="II25" s="5">
        <f>-Comerica!II16</f>
        <v>0</v>
      </c>
      <c r="IJ25" s="5">
        <f>-Comerica!IJ16</f>
        <v>0</v>
      </c>
      <c r="IK25" s="5">
        <f>-Comerica!IK16</f>
        <v>0</v>
      </c>
      <c r="IL25" s="5">
        <f>-Comerica!IL16</f>
        <v>0</v>
      </c>
      <c r="IM25" s="5">
        <f>-Comerica!IM16</f>
        <v>0</v>
      </c>
      <c r="IN25" s="5">
        <f>-Comerica!IN16</f>
        <v>0</v>
      </c>
      <c r="IO25" s="5">
        <f>-Comerica!IO16</f>
        <v>0</v>
      </c>
      <c r="IP25" s="5">
        <f>-Comerica!IP16</f>
        <v>0</v>
      </c>
      <c r="IQ25" s="5">
        <f>-Comerica!IQ16</f>
        <v>0</v>
      </c>
      <c r="IR25" s="5">
        <f>-Comerica!IR16</f>
        <v>0</v>
      </c>
      <c r="IS25" s="5">
        <f>-Comerica!IS16</f>
        <v>0</v>
      </c>
      <c r="IT25" s="5">
        <f>-Comerica!IT16</f>
        <v>0</v>
      </c>
      <c r="IU25" s="5">
        <f>-Comerica!IU16</f>
        <v>0</v>
      </c>
      <c r="IV25" s="5">
        <f>-Comerica!IV16</f>
        <v>0</v>
      </c>
      <c r="IW25" s="5">
        <f>-Comerica!IW16</f>
        <v>0</v>
      </c>
      <c r="IX25" s="5">
        <f>-Comerica!IX16</f>
        <v>0</v>
      </c>
      <c r="IY25" s="5">
        <f>-Comerica!IY16</f>
        <v>0</v>
      </c>
      <c r="IZ25" s="5">
        <f>-Comerica!IZ16</f>
        <v>0</v>
      </c>
      <c r="JA25" s="5">
        <f>-Comerica!JA16</f>
        <v>0</v>
      </c>
      <c r="JB25" s="5">
        <f>-Comerica!JB16</f>
        <v>0</v>
      </c>
      <c r="JC25" s="5">
        <f>-Comerica!JC16</f>
        <v>0</v>
      </c>
      <c r="JD25" s="5">
        <f>-Comerica!JD16</f>
        <v>0</v>
      </c>
      <c r="JE25" s="5">
        <f>-Comerica!JE16</f>
        <v>0</v>
      </c>
      <c r="JF25" s="5">
        <f>-Comerica!JF16</f>
        <v>0</v>
      </c>
      <c r="JG25" s="5">
        <f>-Comerica!JG16</f>
        <v>0</v>
      </c>
      <c r="JH25" s="5">
        <f>-Comerica!JH16</f>
        <v>0</v>
      </c>
      <c r="JI25" s="5">
        <f>-Comerica!JI16</f>
        <v>0</v>
      </c>
      <c r="JJ25" s="5">
        <f>-Comerica!JJ16</f>
        <v>0</v>
      </c>
      <c r="JK25" s="5">
        <f>-Comerica!JK16</f>
        <v>0</v>
      </c>
      <c r="JL25" s="5">
        <f>-Comerica!JL16</f>
        <v>0</v>
      </c>
      <c r="JM25" s="5">
        <f>-Comerica!JM16</f>
        <v>0</v>
      </c>
      <c r="JN25" s="5">
        <f>-Comerica!JN16</f>
        <v>0</v>
      </c>
      <c r="JO25" s="5">
        <f>-Comerica!JO16</f>
        <v>0</v>
      </c>
      <c r="JP25" s="5">
        <f>-Comerica!JP16</f>
        <v>0</v>
      </c>
      <c r="JQ25" s="5">
        <f>-Comerica!JQ16</f>
        <v>0</v>
      </c>
      <c r="JR25" s="5">
        <f>-Comerica!JR16</f>
        <v>0</v>
      </c>
      <c r="JS25" s="5">
        <f>-Comerica!JS16</f>
        <v>0</v>
      </c>
      <c r="JT25" s="5">
        <f>-Comerica!JT16</f>
        <v>0</v>
      </c>
      <c r="JU25" s="5">
        <f>-Comerica!JU16</f>
        <v>0</v>
      </c>
      <c r="JV25" s="5">
        <f>-Comerica!JV16</f>
        <v>0</v>
      </c>
      <c r="JW25" s="5">
        <f>-Comerica!JW16</f>
        <v>0</v>
      </c>
      <c r="JX25" s="5">
        <f>-Comerica!JX16</f>
        <v>0</v>
      </c>
      <c r="JY25" s="5">
        <f>-Comerica!JY16</f>
        <v>0</v>
      </c>
      <c r="JZ25" s="5">
        <f>-Comerica!JZ16</f>
        <v>0</v>
      </c>
      <c r="KA25" s="5">
        <f>-Comerica!KA16</f>
        <v>0</v>
      </c>
      <c r="KB25" s="5">
        <f>-Comerica!KB16</f>
        <v>0</v>
      </c>
      <c r="KC25" s="5">
        <f>-Comerica!KC16</f>
        <v>0</v>
      </c>
      <c r="KD25" s="5">
        <f>-Comerica!KD16</f>
        <v>0</v>
      </c>
      <c r="KE25" s="5">
        <f>-Comerica!KE16</f>
        <v>0</v>
      </c>
      <c r="KF25" s="5">
        <f>-Comerica!KF16</f>
        <v>0</v>
      </c>
      <c r="KG25" s="5">
        <f>-Comerica!KG16</f>
        <v>0</v>
      </c>
      <c r="KH25" s="5">
        <f>-Comerica!KH16</f>
        <v>0</v>
      </c>
      <c r="KI25" s="5">
        <f>-Comerica!KI16</f>
        <v>0</v>
      </c>
      <c r="KJ25" s="5">
        <f>-Comerica!KJ16</f>
        <v>0</v>
      </c>
      <c r="KK25" s="5">
        <f>-Comerica!KK16</f>
        <v>0</v>
      </c>
      <c r="KL25" s="5">
        <f>-Comerica!KL16</f>
        <v>0</v>
      </c>
      <c r="KM25" s="5">
        <f>-Comerica!KM16</f>
        <v>0</v>
      </c>
      <c r="KN25" s="5">
        <f>-Comerica!KN16</f>
        <v>0</v>
      </c>
      <c r="KO25" s="5">
        <f>-Comerica!KO16</f>
        <v>0</v>
      </c>
      <c r="KP25" s="5">
        <f>-Comerica!KP16</f>
        <v>0</v>
      </c>
      <c r="KQ25" s="5">
        <f>-Comerica!KQ16</f>
        <v>0</v>
      </c>
      <c r="KR25" s="5">
        <f>-Comerica!KR16</f>
        <v>0</v>
      </c>
      <c r="KS25" s="5">
        <f>-Comerica!KS16</f>
        <v>0</v>
      </c>
      <c r="KT25" s="5">
        <f>-Comerica!KT16</f>
        <v>0</v>
      </c>
      <c r="KU25" s="5">
        <f>-Comerica!KU16</f>
        <v>0</v>
      </c>
      <c r="KV25" s="5">
        <f>-Comerica!KV16</f>
        <v>0</v>
      </c>
      <c r="KW25" s="5">
        <f>-Comerica!KW16</f>
        <v>0</v>
      </c>
      <c r="KX25" s="5">
        <f>-Comerica!KX16</f>
        <v>0</v>
      </c>
      <c r="KY25" s="5">
        <f>-Comerica!KY16</f>
        <v>0</v>
      </c>
      <c r="KZ25" s="5">
        <f>-Comerica!KZ16</f>
        <v>0</v>
      </c>
      <c r="LA25" s="5">
        <f>-Comerica!LA16</f>
        <v>0</v>
      </c>
      <c r="LB25" s="5">
        <f>-Comerica!LB16</f>
        <v>0</v>
      </c>
      <c r="LC25" s="5">
        <f>-Comerica!LC16</f>
        <v>0</v>
      </c>
      <c r="LD25" s="5">
        <f>-Comerica!LD16</f>
        <v>0</v>
      </c>
      <c r="LE25" s="5">
        <f>-Comerica!LE16</f>
        <v>0</v>
      </c>
      <c r="LF25" s="5">
        <f>-Comerica!LF16</f>
        <v>0</v>
      </c>
      <c r="LG25" s="5">
        <f>-Comerica!LG16</f>
        <v>0</v>
      </c>
      <c r="LH25" s="5">
        <f>-Comerica!LH16</f>
        <v>0</v>
      </c>
      <c r="LI25" s="5">
        <f>-Comerica!LI16</f>
        <v>0</v>
      </c>
      <c r="LJ25" s="5">
        <f>-Comerica!LJ16</f>
        <v>0</v>
      </c>
      <c r="LK25" s="5">
        <f>-Comerica!LK16</f>
        <v>0</v>
      </c>
      <c r="LL25" s="5">
        <f>-Comerica!LL16</f>
        <v>0</v>
      </c>
      <c r="LM25" s="5">
        <f>-Comerica!LM16</f>
        <v>0</v>
      </c>
      <c r="LN25" s="5">
        <f>-Comerica!LN16</f>
        <v>0</v>
      </c>
      <c r="LO25" s="5">
        <f>-Comerica!LO16</f>
        <v>0</v>
      </c>
      <c r="LP25" s="5">
        <f>-Comerica!LP16</f>
        <v>0</v>
      </c>
      <c r="LQ25" s="5">
        <f>-Comerica!LQ16</f>
        <v>0</v>
      </c>
      <c r="LR25" s="5">
        <f>-Comerica!LR16</f>
        <v>0</v>
      </c>
      <c r="LS25" s="5">
        <f>-Comerica!LS16</f>
        <v>0</v>
      </c>
      <c r="LT25" s="5">
        <f>-Comerica!LT16</f>
        <v>0</v>
      </c>
      <c r="LU25" s="5">
        <f>-Comerica!LU16</f>
        <v>0</v>
      </c>
      <c r="LV25" s="5">
        <f>-Comerica!LV16</f>
        <v>0</v>
      </c>
      <c r="LW25" s="5">
        <f>-Comerica!LW16</f>
        <v>0</v>
      </c>
      <c r="LX25" s="5">
        <f>-Comerica!LX16</f>
        <v>0</v>
      </c>
      <c r="LY25" s="5">
        <f>-Comerica!LY16</f>
        <v>0</v>
      </c>
      <c r="LZ25" s="5">
        <f>-Comerica!LZ16</f>
        <v>0</v>
      </c>
      <c r="MA25" s="5">
        <f>-Comerica!MA16</f>
        <v>0</v>
      </c>
      <c r="MB25" s="5">
        <f>-Comerica!MB16</f>
        <v>0</v>
      </c>
      <c r="MC25" s="5">
        <f>-Comerica!MC16</f>
        <v>0</v>
      </c>
      <c r="MD25" s="5">
        <f>-Comerica!MD16</f>
        <v>0</v>
      </c>
      <c r="ME25" s="5">
        <f>-Comerica!ME16</f>
        <v>0</v>
      </c>
      <c r="MF25" s="5">
        <f>-Comerica!MF16</f>
        <v>0</v>
      </c>
      <c r="MG25" s="5">
        <f>-Comerica!MG16</f>
        <v>0</v>
      </c>
      <c r="MH25" s="5">
        <f>-Comerica!MH16</f>
        <v>0</v>
      </c>
      <c r="MI25" s="5">
        <f>-Comerica!MI16</f>
        <v>0</v>
      </c>
      <c r="MJ25" s="5">
        <f>-Comerica!MJ16</f>
        <v>0</v>
      </c>
      <c r="MK25" s="5">
        <f>-Comerica!MK16</f>
        <v>0</v>
      </c>
      <c r="ML25" s="5">
        <f>-Comerica!ML16</f>
        <v>0</v>
      </c>
      <c r="MM25" s="5">
        <f>-Comerica!MM16</f>
        <v>0</v>
      </c>
      <c r="MN25" s="5">
        <f>-Comerica!MN16</f>
        <v>0</v>
      </c>
      <c r="MO25" s="5">
        <f>-Comerica!MO16</f>
        <v>0</v>
      </c>
      <c r="MP25" s="5">
        <f>-Comerica!MP16</f>
        <v>0</v>
      </c>
    </row>
    <row r="26" spans="1:354" x14ac:dyDescent="0.25">
      <c r="A26" s="12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</row>
    <row r="27" spans="1:354" x14ac:dyDescent="0.25">
      <c r="A27" s="12" t="s">
        <v>33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</row>
    <row r="28" spans="1:354" x14ac:dyDescent="0.25">
      <c r="A28" s="12" t="s">
        <v>10</v>
      </c>
      <c r="B28" s="5"/>
      <c r="C28" s="5"/>
      <c r="D28" s="5"/>
      <c r="E28" s="5"/>
      <c r="F28" s="5">
        <f>20089.03</f>
        <v>20089.03</v>
      </c>
      <c r="G28" s="5"/>
      <c r="H28" s="5"/>
      <c r="I28" s="5"/>
      <c r="J28" s="5">
        <v>7131.87</v>
      </c>
      <c r="K28" s="5"/>
      <c r="L28" s="5"/>
      <c r="M28" s="5"/>
      <c r="N28" s="5">
        <v>6904.7</v>
      </c>
      <c r="O28" s="5"/>
      <c r="P28" s="5"/>
      <c r="Q28" s="5"/>
      <c r="R28" s="5">
        <v>15128.56</v>
      </c>
      <c r="S28" s="5"/>
      <c r="T28" s="5"/>
      <c r="U28" s="5"/>
      <c r="V28" s="5"/>
      <c r="W28" s="5">
        <v>2046.0100000000002</v>
      </c>
      <c r="X28" s="5"/>
      <c r="Y28" s="5"/>
      <c r="Z28" s="5"/>
      <c r="AA28" s="5">
        <v>5615.04</v>
      </c>
      <c r="AB28" s="5"/>
      <c r="AC28" s="5"/>
      <c r="AD28" s="5"/>
      <c r="AE28" s="5">
        <v>-3674.01</v>
      </c>
      <c r="AF28" s="5"/>
      <c r="AG28" s="5"/>
      <c r="AH28" s="5"/>
      <c r="AI28" s="5"/>
      <c r="AJ28" s="5">
        <v>5916.36</v>
      </c>
      <c r="AK28" s="5"/>
      <c r="AL28" s="5"/>
      <c r="AM28" s="5"/>
      <c r="AN28" s="5">
        <v>-3785.44</v>
      </c>
      <c r="AO28" s="5"/>
      <c r="AP28" s="5"/>
      <c r="AQ28" s="5"/>
      <c r="AR28" s="5"/>
      <c r="AS28" s="5">
        <v>5682.12</v>
      </c>
      <c r="AT28" s="5"/>
      <c r="AU28" s="5"/>
      <c r="AV28" s="5"/>
      <c r="AW28" s="5">
        <v>6002.4</v>
      </c>
      <c r="AX28" s="5"/>
      <c r="AY28" s="5"/>
      <c r="AZ28" s="5"/>
      <c r="BA28" s="5">
        <v>4790.75</v>
      </c>
      <c r="BB28" s="5"/>
      <c r="BC28" s="5"/>
      <c r="BD28" s="5"/>
      <c r="BE28" s="5"/>
      <c r="BF28" s="5">
        <v>-2340.44</v>
      </c>
      <c r="BG28" s="5"/>
      <c r="BH28" s="5"/>
      <c r="BI28" s="5"/>
      <c r="BJ28" s="5">
        <v>-5871.1999999999989</v>
      </c>
      <c r="BK28" s="5"/>
      <c r="BL28" s="5"/>
      <c r="BM28" s="5"/>
      <c r="BN28" s="5">
        <v>2037.4099999999999</v>
      </c>
      <c r="BO28" s="5"/>
      <c r="BP28" s="5"/>
      <c r="BQ28" s="5"/>
      <c r="BR28" s="5"/>
      <c r="BS28">
        <v>6300.73</v>
      </c>
      <c r="BT28" s="5"/>
      <c r="BU28" s="5"/>
      <c r="BV28" s="5"/>
      <c r="BW28">
        <v>8394.9500000000007</v>
      </c>
      <c r="BX28" s="5"/>
      <c r="BY28" s="5"/>
      <c r="BZ28" s="5"/>
      <c r="CA28">
        <v>-2132.11</v>
      </c>
      <c r="CB28" s="5"/>
      <c r="CC28" s="5"/>
      <c r="CD28" s="5"/>
      <c r="CE28" s="5"/>
      <c r="CF28">
        <v>15821.119999999999</v>
      </c>
      <c r="CG28" s="5"/>
      <c r="CH28" s="5"/>
      <c r="CI28" s="5"/>
      <c r="CJ28">
        <v>9549.89</v>
      </c>
      <c r="CK28" s="5"/>
      <c r="CL28" s="5"/>
      <c r="CM28" s="5"/>
      <c r="CN28">
        <v>4060.8600000000006</v>
      </c>
      <c r="CO28" s="5"/>
      <c r="CP28" s="5"/>
      <c r="CQ28" s="5"/>
      <c r="CR28" s="5"/>
      <c r="CS28">
        <v>3571.26</v>
      </c>
      <c r="CT28" s="5"/>
      <c r="CU28" s="5"/>
      <c r="CV28" s="5"/>
      <c r="CW28">
        <v>8138.1100000000006</v>
      </c>
      <c r="CX28" s="5"/>
      <c r="CY28" s="5"/>
      <c r="CZ28" s="5"/>
      <c r="DA28" s="5"/>
      <c r="DB28">
        <v>5894.95</v>
      </c>
      <c r="DC28" s="5"/>
      <c r="DD28" s="5"/>
      <c r="DE28" s="5"/>
      <c r="DF28" s="43">
        <v>3258.79</v>
      </c>
      <c r="DG28" s="43"/>
      <c r="DH28" s="43"/>
      <c r="DI28" s="43"/>
      <c r="DJ28" s="43">
        <v>799.36000000000013</v>
      </c>
      <c r="DK28" s="43"/>
      <c r="DL28" s="43"/>
      <c r="DM28" s="43"/>
      <c r="DN28" s="43">
        <v>3186.62</v>
      </c>
      <c r="DO28" s="43"/>
      <c r="DP28" s="43"/>
      <c r="DQ28" s="43"/>
      <c r="DR28" s="43"/>
      <c r="DS28" s="43">
        <v>2460.6799999999998</v>
      </c>
      <c r="DT28" s="43"/>
      <c r="DU28" s="43"/>
      <c r="DV28" s="43"/>
      <c r="DW28" s="43">
        <v>2036.24</v>
      </c>
      <c r="DX28" s="43"/>
      <c r="DY28" s="43"/>
      <c r="DZ28" s="43"/>
      <c r="EA28" s="43">
        <v>726.79</v>
      </c>
      <c r="EB28" s="43"/>
      <c r="EC28" s="43"/>
      <c r="ED28" s="43"/>
      <c r="EE28" s="43"/>
      <c r="EF28" s="43">
        <v>952.69</v>
      </c>
      <c r="EG28" s="43"/>
      <c r="EH28" s="43"/>
      <c r="EI28" s="43"/>
      <c r="EJ28" s="43">
        <v>567.8900000000001</v>
      </c>
      <c r="EK28" s="43"/>
      <c r="EL28" s="43"/>
      <c r="EM28" s="43"/>
      <c r="EN28" s="43"/>
      <c r="EO28" s="43">
        <v>-100.99000000000001</v>
      </c>
      <c r="EP28" s="43"/>
      <c r="EQ28" s="43"/>
      <c r="ER28" s="43"/>
      <c r="ES28" s="43">
        <v>46.78</v>
      </c>
      <c r="ET28" s="43"/>
      <c r="EU28" s="43"/>
      <c r="EV28" s="43"/>
      <c r="EW28" s="43">
        <v>45.27</v>
      </c>
      <c r="EX28" s="43"/>
      <c r="EY28" s="43"/>
      <c r="EZ28" s="43"/>
      <c r="FA28" s="43"/>
      <c r="FB28" s="43">
        <v>46.84</v>
      </c>
      <c r="FC28" s="43"/>
      <c r="FD28" s="43"/>
      <c r="FE28" s="43"/>
      <c r="FF28" s="43">
        <v>539.98</v>
      </c>
      <c r="FG28" s="43"/>
      <c r="FH28" s="43"/>
      <c r="FI28" s="43"/>
      <c r="FJ28" s="43">
        <v>1099.9000000000001</v>
      </c>
      <c r="FK28" s="43"/>
      <c r="FL28" s="43"/>
      <c r="FM28" s="43"/>
      <c r="FN28" s="43">
        <v>942.78</v>
      </c>
      <c r="FO28" s="43"/>
      <c r="FP28" s="43"/>
      <c r="FQ28" s="43"/>
      <c r="FR28" s="43"/>
      <c r="FS28" s="43">
        <v>774.14</v>
      </c>
      <c r="FT28" s="43"/>
      <c r="FU28" s="43"/>
      <c r="FV28" s="43"/>
      <c r="FW28" s="43">
        <v>751.81</v>
      </c>
      <c r="FX28" s="43"/>
      <c r="FY28" s="43"/>
      <c r="FZ28" s="43"/>
      <c r="GA28" s="43"/>
      <c r="GB28" s="43">
        <v>727.57</v>
      </c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>
        <v>2231.19</v>
      </c>
      <c r="GP28" s="43"/>
      <c r="GQ28" s="43"/>
      <c r="GR28" s="43"/>
      <c r="GS28" s="43">
        <v>749.11</v>
      </c>
      <c r="GT28" s="43"/>
      <c r="GU28" s="43"/>
      <c r="GV28" s="43"/>
      <c r="GW28" s="43">
        <v>1412.66</v>
      </c>
      <c r="GX28" s="43"/>
      <c r="GY28" s="43"/>
      <c r="GZ28" s="43"/>
      <c r="HA28" s="43"/>
      <c r="HB28" s="43">
        <v>1748.68</v>
      </c>
      <c r="HC28" s="43"/>
      <c r="HD28" s="43"/>
      <c r="HE28" s="43"/>
      <c r="HF28" s="43">
        <v>1966.52</v>
      </c>
      <c r="HG28" s="43"/>
      <c r="HH28" s="43"/>
      <c r="HI28" s="43"/>
      <c r="HJ28" s="43">
        <v>1861.85</v>
      </c>
      <c r="HK28" s="43"/>
      <c r="HL28" s="43"/>
      <c r="HM28" s="43"/>
      <c r="HN28" s="43"/>
      <c r="HO28" s="43">
        <v>260392.27</v>
      </c>
      <c r="HP28" s="43"/>
      <c r="HQ28" s="43"/>
      <c r="HR28" s="43"/>
      <c r="HS28" s="43">
        <v>142830.68</v>
      </c>
      <c r="HT28" s="43"/>
      <c r="HU28" s="43"/>
      <c r="HV28" s="43"/>
      <c r="HW28" s="43">
        <v>81621.11</v>
      </c>
      <c r="HX28" s="43"/>
      <c r="HY28" s="43"/>
      <c r="HZ28" s="43"/>
      <c r="IA28" s="43"/>
      <c r="IB28" s="43">
        <v>101916.23000000001</v>
      </c>
      <c r="IC28" s="43"/>
      <c r="ID28" s="43"/>
      <c r="IE28" s="43"/>
      <c r="IF28" s="43">
        <v>52007.22</v>
      </c>
      <c r="IG28" s="43"/>
      <c r="IH28" s="43"/>
      <c r="II28" s="43"/>
      <c r="IJ28" s="43"/>
      <c r="IK28" s="43">
        <v>-72295.609999999986</v>
      </c>
      <c r="IL28" s="43"/>
      <c r="IM28" s="43"/>
      <c r="IN28" s="43"/>
      <c r="IO28" s="43">
        <v>293056.42</v>
      </c>
      <c r="IP28" s="43"/>
      <c r="IQ28" s="43"/>
      <c r="IR28" s="43"/>
      <c r="IS28" s="43">
        <v>-37312.75</v>
      </c>
      <c r="IT28" s="43"/>
      <c r="IU28" s="43"/>
      <c r="IV28" s="43"/>
      <c r="IW28" s="43"/>
      <c r="IX28" s="43">
        <v>-278713.06</v>
      </c>
      <c r="IY28" s="43"/>
      <c r="IZ28" s="43"/>
      <c r="JA28" s="43"/>
      <c r="JB28" s="43">
        <v>15218.159999999989</v>
      </c>
      <c r="JC28" s="43"/>
      <c r="JD28" s="43"/>
      <c r="JE28" s="43"/>
      <c r="JF28" s="43">
        <v>338968.83</v>
      </c>
      <c r="JG28" s="43"/>
      <c r="JH28" s="43"/>
      <c r="JI28" s="43"/>
      <c r="JJ28" s="43"/>
      <c r="JK28" s="43">
        <v>72797.319999999992</v>
      </c>
      <c r="JL28" s="43"/>
      <c r="JM28" s="43"/>
      <c r="JN28" s="43"/>
      <c r="JO28" s="43">
        <v>198305.49</v>
      </c>
      <c r="JS28" s="43">
        <v>111238.66</v>
      </c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</row>
    <row r="29" spans="1:354" ht="4.5" customHeight="1" x14ac:dyDescent="0.25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</row>
    <row r="30" spans="1:354" x14ac:dyDescent="0.25">
      <c r="A30" s="10" t="s">
        <v>9</v>
      </c>
      <c r="B30" s="11">
        <f t="shared" ref="B30:BM30" si="24">SUM(B21:B29)</f>
        <v>0</v>
      </c>
      <c r="C30" s="11">
        <f t="shared" si="24"/>
        <v>0</v>
      </c>
      <c r="D30" s="11">
        <f t="shared" si="24"/>
        <v>0</v>
      </c>
      <c r="E30" s="11">
        <f t="shared" si="24"/>
        <v>0</v>
      </c>
      <c r="F30" s="11">
        <f t="shared" si="24"/>
        <v>20089.03</v>
      </c>
      <c r="G30" s="11">
        <f t="shared" si="24"/>
        <v>0</v>
      </c>
      <c r="H30" s="11">
        <f t="shared" si="24"/>
        <v>0</v>
      </c>
      <c r="I30" s="11">
        <f t="shared" si="24"/>
        <v>0</v>
      </c>
      <c r="J30" s="11">
        <f t="shared" si="24"/>
        <v>7131.87</v>
      </c>
      <c r="K30" s="11">
        <f t="shared" si="24"/>
        <v>0</v>
      </c>
      <c r="L30" s="11">
        <f t="shared" si="24"/>
        <v>0</v>
      </c>
      <c r="M30" s="11">
        <f t="shared" si="24"/>
        <v>0</v>
      </c>
      <c r="N30" s="11">
        <f t="shared" si="24"/>
        <v>6904.7</v>
      </c>
      <c r="O30" s="11">
        <f t="shared" si="24"/>
        <v>0</v>
      </c>
      <c r="P30" s="11">
        <f t="shared" si="24"/>
        <v>0</v>
      </c>
      <c r="Q30" s="11">
        <f t="shared" si="24"/>
        <v>0</v>
      </c>
      <c r="R30" s="11">
        <f t="shared" si="24"/>
        <v>15128.56</v>
      </c>
      <c r="S30" s="11">
        <f t="shared" si="24"/>
        <v>0</v>
      </c>
      <c r="T30" s="11">
        <f t="shared" si="24"/>
        <v>0</v>
      </c>
      <c r="U30" s="11">
        <f t="shared" si="24"/>
        <v>0</v>
      </c>
      <c r="V30" s="11">
        <f t="shared" si="24"/>
        <v>0</v>
      </c>
      <c r="W30" s="11">
        <f t="shared" si="24"/>
        <v>2046.0100000000002</v>
      </c>
      <c r="X30" s="11">
        <f t="shared" si="24"/>
        <v>0</v>
      </c>
      <c r="Y30" s="11">
        <f t="shared" si="24"/>
        <v>0</v>
      </c>
      <c r="Z30" s="11">
        <f t="shared" si="24"/>
        <v>0</v>
      </c>
      <c r="AA30" s="11">
        <f t="shared" si="24"/>
        <v>5615.04</v>
      </c>
      <c r="AB30" s="11">
        <f t="shared" si="24"/>
        <v>0</v>
      </c>
      <c r="AC30" s="11">
        <f t="shared" si="24"/>
        <v>0</v>
      </c>
      <c r="AD30" s="11">
        <f t="shared" si="24"/>
        <v>0</v>
      </c>
      <c r="AE30" s="11">
        <f t="shared" si="24"/>
        <v>-3674.01</v>
      </c>
      <c r="AF30" s="11">
        <f t="shared" si="24"/>
        <v>0</v>
      </c>
      <c r="AG30" s="11">
        <f t="shared" si="24"/>
        <v>0</v>
      </c>
      <c r="AH30" s="11">
        <f t="shared" si="24"/>
        <v>30000000</v>
      </c>
      <c r="AI30" s="11">
        <f t="shared" si="24"/>
        <v>3825912.82</v>
      </c>
      <c r="AJ30" s="11">
        <f t="shared" si="24"/>
        <v>5916.36</v>
      </c>
      <c r="AK30" s="11">
        <f t="shared" si="24"/>
        <v>0</v>
      </c>
      <c r="AL30" s="11">
        <f t="shared" si="24"/>
        <v>0</v>
      </c>
      <c r="AM30" s="11">
        <f t="shared" si="24"/>
        <v>0</v>
      </c>
      <c r="AN30" s="11">
        <f t="shared" si="24"/>
        <v>-3785.44</v>
      </c>
      <c r="AO30" s="11">
        <f t="shared" si="24"/>
        <v>0</v>
      </c>
      <c r="AP30" s="11">
        <f t="shared" si="24"/>
        <v>0</v>
      </c>
      <c r="AQ30" s="11">
        <f t="shared" si="24"/>
        <v>0</v>
      </c>
      <c r="AR30" s="11">
        <f t="shared" si="24"/>
        <v>0</v>
      </c>
      <c r="AS30" s="11">
        <f t="shared" si="24"/>
        <v>5682.12</v>
      </c>
      <c r="AT30" s="11">
        <f t="shared" si="24"/>
        <v>0</v>
      </c>
      <c r="AU30" s="11">
        <f t="shared" si="24"/>
        <v>0</v>
      </c>
      <c r="AV30" s="11">
        <f t="shared" si="24"/>
        <v>0</v>
      </c>
      <c r="AW30" s="11">
        <f t="shared" si="24"/>
        <v>6002.4</v>
      </c>
      <c r="AX30" s="11">
        <f t="shared" si="24"/>
        <v>0</v>
      </c>
      <c r="AY30" s="11">
        <f t="shared" si="24"/>
        <v>0</v>
      </c>
      <c r="AZ30" s="11">
        <f t="shared" si="24"/>
        <v>0</v>
      </c>
      <c r="BA30" s="11">
        <f t="shared" si="24"/>
        <v>9004790.75</v>
      </c>
      <c r="BB30" s="11">
        <f t="shared" si="24"/>
        <v>0</v>
      </c>
      <c r="BC30" s="11">
        <f t="shared" si="24"/>
        <v>0</v>
      </c>
      <c r="BD30" s="11">
        <f t="shared" si="24"/>
        <v>0</v>
      </c>
      <c r="BE30" s="11">
        <f t="shared" si="24"/>
        <v>0</v>
      </c>
      <c r="BF30" s="11">
        <f t="shared" si="24"/>
        <v>-2340.44</v>
      </c>
      <c r="BG30" s="11">
        <f t="shared" si="24"/>
        <v>0</v>
      </c>
      <c r="BH30" s="11">
        <f t="shared" si="24"/>
        <v>0</v>
      </c>
      <c r="BI30" s="11">
        <f t="shared" si="24"/>
        <v>0</v>
      </c>
      <c r="BJ30" s="11">
        <f t="shared" si="24"/>
        <v>-5871.1999999999989</v>
      </c>
      <c r="BK30" s="11">
        <f t="shared" si="24"/>
        <v>0</v>
      </c>
      <c r="BL30" s="11">
        <f t="shared" si="24"/>
        <v>0</v>
      </c>
      <c r="BM30" s="11">
        <f t="shared" si="24"/>
        <v>0</v>
      </c>
      <c r="BN30" s="11">
        <f t="shared" ref="BN30:DY30" si="25">SUM(BN21:BN29)</f>
        <v>2037.4099999999999</v>
      </c>
      <c r="BO30" s="11">
        <f t="shared" si="25"/>
        <v>0</v>
      </c>
      <c r="BP30" s="11">
        <f t="shared" si="25"/>
        <v>0</v>
      </c>
      <c r="BQ30" s="11">
        <f t="shared" si="25"/>
        <v>0</v>
      </c>
      <c r="BR30" s="11">
        <f t="shared" si="25"/>
        <v>0</v>
      </c>
      <c r="BS30" s="11">
        <f t="shared" si="25"/>
        <v>6300.73</v>
      </c>
      <c r="BT30" s="11">
        <f t="shared" si="25"/>
        <v>0</v>
      </c>
      <c r="BU30" s="11">
        <f t="shared" si="25"/>
        <v>0</v>
      </c>
      <c r="BV30" s="11">
        <f t="shared" si="25"/>
        <v>0</v>
      </c>
      <c r="BW30" s="11">
        <f t="shared" si="25"/>
        <v>8394.9500000000007</v>
      </c>
      <c r="BX30" s="11">
        <f t="shared" si="25"/>
        <v>0</v>
      </c>
      <c r="BY30" s="11">
        <f t="shared" si="25"/>
        <v>40000000</v>
      </c>
      <c r="BZ30" s="11">
        <f t="shared" si="25"/>
        <v>0</v>
      </c>
      <c r="CA30" s="11">
        <f t="shared" si="25"/>
        <v>-2132.11</v>
      </c>
      <c r="CB30" s="11">
        <f t="shared" si="25"/>
        <v>0</v>
      </c>
      <c r="CC30" s="11">
        <f t="shared" si="25"/>
        <v>0</v>
      </c>
      <c r="CD30" s="11">
        <f t="shared" si="25"/>
        <v>0</v>
      </c>
      <c r="CE30" s="11">
        <f t="shared" si="25"/>
        <v>0</v>
      </c>
      <c r="CF30" s="11">
        <f t="shared" si="25"/>
        <v>15821.119999999999</v>
      </c>
      <c r="CG30" s="11">
        <f t="shared" si="25"/>
        <v>0</v>
      </c>
      <c r="CH30" s="11">
        <f t="shared" si="25"/>
        <v>0</v>
      </c>
      <c r="CI30" s="11">
        <f t="shared" si="25"/>
        <v>0</v>
      </c>
      <c r="CJ30" s="11">
        <f t="shared" si="25"/>
        <v>9549.89</v>
      </c>
      <c r="CK30" s="11">
        <f t="shared" si="25"/>
        <v>0</v>
      </c>
      <c r="CL30" s="11">
        <f t="shared" si="25"/>
        <v>0</v>
      </c>
      <c r="CM30" s="11">
        <f t="shared" si="25"/>
        <v>0</v>
      </c>
      <c r="CN30" s="11">
        <f t="shared" si="25"/>
        <v>4060.8600000000006</v>
      </c>
      <c r="CO30" s="11">
        <f t="shared" si="25"/>
        <v>0</v>
      </c>
      <c r="CP30" s="11">
        <f t="shared" si="25"/>
        <v>0</v>
      </c>
      <c r="CQ30" s="11">
        <f t="shared" si="25"/>
        <v>0</v>
      </c>
      <c r="CR30" s="11">
        <f t="shared" si="25"/>
        <v>0</v>
      </c>
      <c r="CS30" s="11">
        <f t="shared" si="25"/>
        <v>3571.26</v>
      </c>
      <c r="CT30" s="11">
        <f t="shared" si="25"/>
        <v>0</v>
      </c>
      <c r="CU30" s="11">
        <f t="shared" si="25"/>
        <v>0</v>
      </c>
      <c r="CV30" s="11">
        <f t="shared" si="25"/>
        <v>0</v>
      </c>
      <c r="CW30" s="11">
        <f t="shared" si="25"/>
        <v>8138.1100000000006</v>
      </c>
      <c r="CX30" s="11">
        <f t="shared" si="25"/>
        <v>0</v>
      </c>
      <c r="CY30" s="11">
        <f t="shared" si="25"/>
        <v>0</v>
      </c>
      <c r="CZ30" s="11">
        <f t="shared" si="25"/>
        <v>0</v>
      </c>
      <c r="DA30" s="11">
        <f t="shared" si="25"/>
        <v>0</v>
      </c>
      <c r="DB30" s="11">
        <f t="shared" si="25"/>
        <v>5894.95</v>
      </c>
      <c r="DC30" s="11">
        <f t="shared" si="25"/>
        <v>0</v>
      </c>
      <c r="DD30" s="11">
        <f t="shared" si="25"/>
        <v>0</v>
      </c>
      <c r="DE30" s="11">
        <f t="shared" si="25"/>
        <v>0</v>
      </c>
      <c r="DF30" s="11">
        <f t="shared" si="25"/>
        <v>20003258.789999999</v>
      </c>
      <c r="DG30" s="11">
        <f t="shared" si="25"/>
        <v>0</v>
      </c>
      <c r="DH30" s="11">
        <f t="shared" si="25"/>
        <v>0</v>
      </c>
      <c r="DI30" s="11">
        <f t="shared" si="25"/>
        <v>0</v>
      </c>
      <c r="DJ30" s="11">
        <f t="shared" si="25"/>
        <v>799.36000000000013</v>
      </c>
      <c r="DK30" s="11">
        <f t="shared" si="25"/>
        <v>0</v>
      </c>
      <c r="DL30" s="11">
        <f t="shared" si="25"/>
        <v>0</v>
      </c>
      <c r="DM30" s="11">
        <f t="shared" si="25"/>
        <v>0</v>
      </c>
      <c r="DN30" s="11">
        <f t="shared" si="25"/>
        <v>3186.62</v>
      </c>
      <c r="DO30" s="11">
        <f t="shared" si="25"/>
        <v>0</v>
      </c>
      <c r="DP30" s="11">
        <f t="shared" si="25"/>
        <v>0</v>
      </c>
      <c r="DQ30" s="11">
        <f t="shared" si="25"/>
        <v>0</v>
      </c>
      <c r="DR30" s="11">
        <f t="shared" si="25"/>
        <v>0</v>
      </c>
      <c r="DS30" s="11">
        <f t="shared" si="25"/>
        <v>2460.6799999999998</v>
      </c>
      <c r="DT30" s="11">
        <f t="shared" si="25"/>
        <v>0</v>
      </c>
      <c r="DU30" s="11">
        <f t="shared" si="25"/>
        <v>0</v>
      </c>
      <c r="DV30" s="11">
        <f t="shared" si="25"/>
        <v>0</v>
      </c>
      <c r="DW30" s="11">
        <f t="shared" si="25"/>
        <v>2036.24</v>
      </c>
      <c r="DX30" s="11">
        <f t="shared" si="25"/>
        <v>0</v>
      </c>
      <c r="DY30" s="11">
        <f t="shared" si="25"/>
        <v>0</v>
      </c>
      <c r="DZ30" s="11">
        <f t="shared" ref="DZ30:GK30" si="26">SUM(DZ21:DZ29)</f>
        <v>0</v>
      </c>
      <c r="EA30" s="11">
        <f t="shared" si="26"/>
        <v>726.79</v>
      </c>
      <c r="EB30" s="11">
        <f t="shared" si="26"/>
        <v>0</v>
      </c>
      <c r="EC30" s="11">
        <f t="shared" si="26"/>
        <v>0</v>
      </c>
      <c r="ED30" s="11">
        <f t="shared" si="26"/>
        <v>0</v>
      </c>
      <c r="EE30" s="11">
        <f t="shared" si="26"/>
        <v>0</v>
      </c>
      <c r="EF30" s="11">
        <f t="shared" si="26"/>
        <v>952.69</v>
      </c>
      <c r="EG30" s="11">
        <f t="shared" si="26"/>
        <v>0</v>
      </c>
      <c r="EH30" s="11">
        <f t="shared" si="26"/>
        <v>0</v>
      </c>
      <c r="EI30" s="11">
        <f t="shared" si="26"/>
        <v>0</v>
      </c>
      <c r="EJ30" s="11">
        <f t="shared" si="26"/>
        <v>567.8900000000001</v>
      </c>
      <c r="EK30" s="11">
        <f t="shared" si="26"/>
        <v>0</v>
      </c>
      <c r="EL30" s="11">
        <f t="shared" si="26"/>
        <v>0</v>
      </c>
      <c r="EM30" s="11">
        <f t="shared" si="26"/>
        <v>0</v>
      </c>
      <c r="EN30" s="11">
        <f t="shared" si="26"/>
        <v>0</v>
      </c>
      <c r="EO30" s="11">
        <f t="shared" si="26"/>
        <v>-100.99000000000001</v>
      </c>
      <c r="EP30" s="11">
        <f t="shared" si="26"/>
        <v>0</v>
      </c>
      <c r="EQ30" s="11">
        <f t="shared" si="26"/>
        <v>0</v>
      </c>
      <c r="ER30" s="11">
        <f t="shared" si="26"/>
        <v>0</v>
      </c>
      <c r="ES30" s="11">
        <f t="shared" si="26"/>
        <v>46.78</v>
      </c>
      <c r="ET30" s="11">
        <f t="shared" si="26"/>
        <v>0</v>
      </c>
      <c r="EU30" s="11">
        <f t="shared" si="26"/>
        <v>0</v>
      </c>
      <c r="EV30" s="11">
        <f t="shared" si="26"/>
        <v>0</v>
      </c>
      <c r="EW30" s="11">
        <f t="shared" si="26"/>
        <v>45.27</v>
      </c>
      <c r="EX30" s="11">
        <f t="shared" si="26"/>
        <v>0</v>
      </c>
      <c r="EY30" s="11">
        <f t="shared" si="26"/>
        <v>0</v>
      </c>
      <c r="EZ30" s="11">
        <f t="shared" si="26"/>
        <v>0</v>
      </c>
      <c r="FA30" s="11">
        <f t="shared" si="26"/>
        <v>0</v>
      </c>
      <c r="FB30" s="11">
        <f t="shared" si="26"/>
        <v>46.84</v>
      </c>
      <c r="FC30" s="11">
        <f t="shared" si="26"/>
        <v>75000000</v>
      </c>
      <c r="FD30" s="11">
        <f t="shared" si="26"/>
        <v>0</v>
      </c>
      <c r="FE30" s="11">
        <f t="shared" si="26"/>
        <v>0</v>
      </c>
      <c r="FF30" s="11">
        <f t="shared" si="26"/>
        <v>539.98</v>
      </c>
      <c r="FG30" s="11">
        <f t="shared" si="26"/>
        <v>120000000</v>
      </c>
      <c r="FH30" s="11">
        <f t="shared" si="26"/>
        <v>0</v>
      </c>
      <c r="FI30" s="11">
        <f t="shared" si="26"/>
        <v>0</v>
      </c>
      <c r="FJ30" s="11">
        <f t="shared" si="26"/>
        <v>1099.9000000000001</v>
      </c>
      <c r="FK30" s="11">
        <f t="shared" si="26"/>
        <v>0</v>
      </c>
      <c r="FL30" s="11">
        <f t="shared" si="26"/>
        <v>0</v>
      </c>
      <c r="FM30" s="11">
        <f t="shared" si="26"/>
        <v>0</v>
      </c>
      <c r="FN30" s="11">
        <f t="shared" si="26"/>
        <v>942.78</v>
      </c>
      <c r="FO30" s="11">
        <f t="shared" si="26"/>
        <v>0</v>
      </c>
      <c r="FP30" s="11">
        <f t="shared" si="26"/>
        <v>0</v>
      </c>
      <c r="FQ30" s="11">
        <f t="shared" si="26"/>
        <v>0</v>
      </c>
      <c r="FR30" s="11">
        <f t="shared" si="26"/>
        <v>0</v>
      </c>
      <c r="FS30" s="11">
        <f t="shared" si="26"/>
        <v>774.14</v>
      </c>
      <c r="FT30" s="11">
        <f t="shared" si="26"/>
        <v>0</v>
      </c>
      <c r="FU30" s="11">
        <f t="shared" si="26"/>
        <v>0</v>
      </c>
      <c r="FV30" s="11">
        <f t="shared" si="26"/>
        <v>0</v>
      </c>
      <c r="FW30" s="11">
        <f t="shared" si="26"/>
        <v>751.81</v>
      </c>
      <c r="FX30" s="11">
        <f t="shared" si="26"/>
        <v>0</v>
      </c>
      <c r="FY30" s="11">
        <f t="shared" si="26"/>
        <v>0</v>
      </c>
      <c r="FZ30" s="11">
        <f t="shared" si="26"/>
        <v>0</v>
      </c>
      <c r="GA30" s="11">
        <f t="shared" si="26"/>
        <v>0</v>
      </c>
      <c r="GB30" s="11">
        <f t="shared" si="26"/>
        <v>727.57</v>
      </c>
      <c r="GC30" s="11">
        <f t="shared" si="26"/>
        <v>0</v>
      </c>
      <c r="GD30" s="11">
        <f t="shared" si="26"/>
        <v>0</v>
      </c>
      <c r="GE30" s="11">
        <f t="shared" si="26"/>
        <v>0</v>
      </c>
      <c r="GF30" s="11">
        <f t="shared" si="26"/>
        <v>0</v>
      </c>
      <c r="GG30" s="11">
        <f t="shared" si="26"/>
        <v>0</v>
      </c>
      <c r="GH30" s="11">
        <f t="shared" si="26"/>
        <v>0</v>
      </c>
      <c r="GI30" s="11">
        <f t="shared" si="26"/>
        <v>0</v>
      </c>
      <c r="GJ30" s="11">
        <f t="shared" si="26"/>
        <v>0</v>
      </c>
      <c r="GK30" s="11">
        <f t="shared" si="26"/>
        <v>0</v>
      </c>
      <c r="GL30" s="11">
        <f t="shared" ref="GL30:IW30" si="27">SUM(GL21:GL29)</f>
        <v>0</v>
      </c>
      <c r="GM30" s="11">
        <f t="shared" si="27"/>
        <v>0</v>
      </c>
      <c r="GN30" s="11">
        <f t="shared" si="27"/>
        <v>0</v>
      </c>
      <c r="GO30" s="11">
        <f t="shared" si="27"/>
        <v>2231.19</v>
      </c>
      <c r="GP30" s="11">
        <f t="shared" si="27"/>
        <v>0</v>
      </c>
      <c r="GQ30" s="11">
        <f t="shared" si="27"/>
        <v>0</v>
      </c>
      <c r="GR30" s="11">
        <f t="shared" si="27"/>
        <v>0</v>
      </c>
      <c r="GS30" s="11">
        <f t="shared" si="27"/>
        <v>100000749.11</v>
      </c>
      <c r="GT30" s="11">
        <f t="shared" si="27"/>
        <v>0</v>
      </c>
      <c r="GU30" s="11">
        <f t="shared" si="27"/>
        <v>0</v>
      </c>
      <c r="GV30" s="11">
        <f t="shared" si="27"/>
        <v>0</v>
      </c>
      <c r="GW30" s="11">
        <f t="shared" si="27"/>
        <v>1412.66</v>
      </c>
      <c r="GX30" s="11">
        <f t="shared" si="27"/>
        <v>0</v>
      </c>
      <c r="GY30" s="11">
        <f t="shared" si="27"/>
        <v>0</v>
      </c>
      <c r="GZ30" s="11">
        <f t="shared" si="27"/>
        <v>53000000</v>
      </c>
      <c r="HA30" s="11">
        <f t="shared" si="27"/>
        <v>0</v>
      </c>
      <c r="HB30" s="11">
        <f t="shared" si="27"/>
        <v>1748.68</v>
      </c>
      <c r="HC30" s="11">
        <f t="shared" si="27"/>
        <v>0</v>
      </c>
      <c r="HD30" s="11">
        <f t="shared" si="27"/>
        <v>0</v>
      </c>
      <c r="HE30" s="11">
        <f t="shared" si="27"/>
        <v>0</v>
      </c>
      <c r="HF30" s="11">
        <f t="shared" si="27"/>
        <v>1966.52</v>
      </c>
      <c r="HG30" s="11">
        <f t="shared" si="27"/>
        <v>0</v>
      </c>
      <c r="HH30" s="11">
        <f t="shared" si="27"/>
        <v>0</v>
      </c>
      <c r="HI30" s="11">
        <f t="shared" si="27"/>
        <v>0</v>
      </c>
      <c r="HJ30" s="11">
        <f t="shared" si="27"/>
        <v>62501861.850000001</v>
      </c>
      <c r="HK30" s="11">
        <f t="shared" si="27"/>
        <v>0</v>
      </c>
      <c r="HL30" s="11">
        <f t="shared" si="27"/>
        <v>0</v>
      </c>
      <c r="HM30" s="11">
        <f t="shared" si="27"/>
        <v>0</v>
      </c>
      <c r="HN30" s="11">
        <f t="shared" si="27"/>
        <v>0</v>
      </c>
      <c r="HO30" s="11">
        <f t="shared" si="27"/>
        <v>260392.27</v>
      </c>
      <c r="HP30" s="11">
        <f t="shared" si="27"/>
        <v>0</v>
      </c>
      <c r="HQ30" s="11">
        <f t="shared" si="27"/>
        <v>0</v>
      </c>
      <c r="HR30" s="11">
        <f t="shared" si="27"/>
        <v>0</v>
      </c>
      <c r="HS30" s="11">
        <f t="shared" si="27"/>
        <v>142830.68</v>
      </c>
      <c r="HT30" s="11">
        <f t="shared" si="27"/>
        <v>0</v>
      </c>
      <c r="HU30" s="11">
        <f t="shared" si="27"/>
        <v>0</v>
      </c>
      <c r="HV30" s="11">
        <f t="shared" si="27"/>
        <v>0</v>
      </c>
      <c r="HW30" s="11">
        <f t="shared" si="27"/>
        <v>81621.11</v>
      </c>
      <c r="HX30" s="11">
        <f t="shared" si="27"/>
        <v>0</v>
      </c>
      <c r="HY30" s="11">
        <f t="shared" si="27"/>
        <v>0</v>
      </c>
      <c r="HZ30" s="11">
        <f t="shared" si="27"/>
        <v>0</v>
      </c>
      <c r="IA30" s="11">
        <f t="shared" si="27"/>
        <v>0</v>
      </c>
      <c r="IB30" s="11">
        <f t="shared" si="27"/>
        <v>101916.23000000001</v>
      </c>
      <c r="IC30" s="11">
        <f t="shared" si="27"/>
        <v>0</v>
      </c>
      <c r="ID30" s="11">
        <f t="shared" si="27"/>
        <v>0</v>
      </c>
      <c r="IE30" s="11">
        <f t="shared" si="27"/>
        <v>0</v>
      </c>
      <c r="IF30" s="11">
        <f t="shared" si="27"/>
        <v>52007.22</v>
      </c>
      <c r="IG30" s="11">
        <f t="shared" si="27"/>
        <v>0</v>
      </c>
      <c r="IH30" s="11">
        <f t="shared" si="27"/>
        <v>0</v>
      </c>
      <c r="II30" s="11">
        <f t="shared" si="27"/>
        <v>0</v>
      </c>
      <c r="IJ30" s="11">
        <f t="shared" si="27"/>
        <v>0</v>
      </c>
      <c r="IK30" s="11">
        <f t="shared" si="27"/>
        <v>-72295.609999999986</v>
      </c>
      <c r="IL30" s="11">
        <f t="shared" si="27"/>
        <v>0</v>
      </c>
      <c r="IM30" s="11">
        <f t="shared" si="27"/>
        <v>0</v>
      </c>
      <c r="IN30" s="11">
        <f t="shared" si="27"/>
        <v>0</v>
      </c>
      <c r="IO30" s="11">
        <f t="shared" si="27"/>
        <v>293056.42</v>
      </c>
      <c r="IP30" s="11">
        <f t="shared" si="27"/>
        <v>0</v>
      </c>
      <c r="IQ30" s="11">
        <f t="shared" si="27"/>
        <v>0</v>
      </c>
      <c r="IR30" s="11">
        <f t="shared" si="27"/>
        <v>0</v>
      </c>
      <c r="IS30" s="11">
        <f t="shared" si="27"/>
        <v>-37312.75</v>
      </c>
      <c r="IT30" s="11">
        <f t="shared" si="27"/>
        <v>0</v>
      </c>
      <c r="IU30" s="11">
        <f t="shared" si="27"/>
        <v>0</v>
      </c>
      <c r="IV30" s="11">
        <f t="shared" si="27"/>
        <v>0</v>
      </c>
      <c r="IW30" s="11">
        <f t="shared" si="27"/>
        <v>0</v>
      </c>
      <c r="IX30" s="11">
        <f t="shared" ref="IX30:LI30" si="28">SUM(IX21:IX29)</f>
        <v>-278713.06</v>
      </c>
      <c r="IY30" s="11">
        <f t="shared" si="28"/>
        <v>0</v>
      </c>
      <c r="IZ30" s="11">
        <f t="shared" si="28"/>
        <v>0</v>
      </c>
      <c r="JA30" s="11">
        <f t="shared" si="28"/>
        <v>0</v>
      </c>
      <c r="JB30" s="11">
        <f t="shared" si="28"/>
        <v>15218.159999999989</v>
      </c>
      <c r="JC30" s="11">
        <f t="shared" si="28"/>
        <v>0</v>
      </c>
      <c r="JD30" s="11">
        <f t="shared" si="28"/>
        <v>0</v>
      </c>
      <c r="JE30" s="11">
        <f t="shared" si="28"/>
        <v>0</v>
      </c>
      <c r="JF30" s="11">
        <f t="shared" si="28"/>
        <v>338968.83</v>
      </c>
      <c r="JG30" s="11">
        <f t="shared" si="28"/>
        <v>0</v>
      </c>
      <c r="JH30" s="11">
        <f t="shared" si="28"/>
        <v>0</v>
      </c>
      <c r="JI30" s="11">
        <f t="shared" si="28"/>
        <v>0</v>
      </c>
      <c r="JJ30" s="11">
        <f t="shared" si="28"/>
        <v>0</v>
      </c>
      <c r="JK30" s="11">
        <f t="shared" si="28"/>
        <v>72797.319999999992</v>
      </c>
      <c r="JL30" s="11">
        <f t="shared" si="28"/>
        <v>-10000000</v>
      </c>
      <c r="JM30" s="11">
        <f t="shared" si="28"/>
        <v>0</v>
      </c>
      <c r="JN30" s="11">
        <f t="shared" si="28"/>
        <v>-10000000</v>
      </c>
      <c r="JO30" s="11">
        <f t="shared" si="28"/>
        <v>198305.49</v>
      </c>
      <c r="JP30" s="11">
        <f t="shared" si="28"/>
        <v>0</v>
      </c>
      <c r="JQ30" s="11">
        <f t="shared" si="28"/>
        <v>0</v>
      </c>
      <c r="JR30" s="11">
        <f t="shared" si="28"/>
        <v>0</v>
      </c>
      <c r="JS30" s="11">
        <f t="shared" si="28"/>
        <v>111238.66</v>
      </c>
      <c r="JT30" s="11">
        <f t="shared" si="28"/>
        <v>0</v>
      </c>
      <c r="JU30" s="11">
        <f t="shared" si="28"/>
        <v>0</v>
      </c>
      <c r="JV30" s="11">
        <f t="shared" si="28"/>
        <v>0</v>
      </c>
      <c r="JW30" s="11">
        <f t="shared" si="28"/>
        <v>0</v>
      </c>
      <c r="JX30" s="11">
        <f t="shared" si="28"/>
        <v>0</v>
      </c>
      <c r="JY30" s="11">
        <f t="shared" si="28"/>
        <v>0</v>
      </c>
      <c r="JZ30" s="11">
        <f t="shared" si="28"/>
        <v>0</v>
      </c>
      <c r="KA30" s="11">
        <f t="shared" si="28"/>
        <v>0</v>
      </c>
      <c r="KB30" s="11">
        <f t="shared" si="28"/>
        <v>0</v>
      </c>
      <c r="KC30" s="11">
        <f t="shared" si="28"/>
        <v>0</v>
      </c>
      <c r="KD30" s="11">
        <f t="shared" si="28"/>
        <v>0</v>
      </c>
      <c r="KE30" s="11">
        <f t="shared" si="28"/>
        <v>0</v>
      </c>
      <c r="KF30" s="11">
        <f t="shared" si="28"/>
        <v>0</v>
      </c>
      <c r="KG30" s="11">
        <f t="shared" si="28"/>
        <v>0</v>
      </c>
      <c r="KH30" s="11">
        <f t="shared" si="28"/>
        <v>0</v>
      </c>
      <c r="KI30" s="11">
        <f t="shared" si="28"/>
        <v>0</v>
      </c>
      <c r="KJ30" s="11">
        <f t="shared" si="28"/>
        <v>0</v>
      </c>
      <c r="KK30" s="11">
        <f t="shared" si="28"/>
        <v>0</v>
      </c>
      <c r="KL30" s="11">
        <f t="shared" si="28"/>
        <v>0</v>
      </c>
      <c r="KM30" s="11">
        <f t="shared" si="28"/>
        <v>0</v>
      </c>
      <c r="KN30" s="11">
        <f t="shared" si="28"/>
        <v>0</v>
      </c>
      <c r="KO30" s="11">
        <f t="shared" si="28"/>
        <v>0</v>
      </c>
      <c r="KP30" s="11">
        <f t="shared" si="28"/>
        <v>0</v>
      </c>
      <c r="KQ30" s="11">
        <f t="shared" si="28"/>
        <v>0</v>
      </c>
      <c r="KR30" s="11">
        <f t="shared" si="28"/>
        <v>0</v>
      </c>
      <c r="KS30" s="11">
        <f t="shared" si="28"/>
        <v>0</v>
      </c>
      <c r="KT30" s="11">
        <f t="shared" si="28"/>
        <v>0</v>
      </c>
      <c r="KU30" s="11">
        <f t="shared" si="28"/>
        <v>0</v>
      </c>
      <c r="KV30" s="11">
        <f t="shared" si="28"/>
        <v>0</v>
      </c>
      <c r="KW30" s="11">
        <f t="shared" si="28"/>
        <v>0</v>
      </c>
      <c r="KX30" s="11">
        <f t="shared" si="28"/>
        <v>0</v>
      </c>
      <c r="KY30" s="11">
        <f t="shared" si="28"/>
        <v>0</v>
      </c>
      <c r="KZ30" s="11">
        <f t="shared" si="28"/>
        <v>0</v>
      </c>
      <c r="LA30" s="11">
        <f t="shared" si="28"/>
        <v>0</v>
      </c>
      <c r="LB30" s="11">
        <f t="shared" si="28"/>
        <v>0</v>
      </c>
      <c r="LC30" s="11">
        <f t="shared" si="28"/>
        <v>0</v>
      </c>
      <c r="LD30" s="11">
        <f t="shared" si="28"/>
        <v>0</v>
      </c>
      <c r="LE30" s="11">
        <f t="shared" si="28"/>
        <v>0</v>
      </c>
      <c r="LF30" s="11">
        <f t="shared" si="28"/>
        <v>0</v>
      </c>
      <c r="LG30" s="11">
        <f t="shared" si="28"/>
        <v>0</v>
      </c>
      <c r="LH30" s="11">
        <f t="shared" si="28"/>
        <v>0</v>
      </c>
      <c r="LI30" s="11">
        <f t="shared" si="28"/>
        <v>0</v>
      </c>
      <c r="LJ30" s="11">
        <f t="shared" ref="LJ30:MP30" si="29">SUM(LJ21:LJ29)</f>
        <v>0</v>
      </c>
      <c r="LK30" s="11">
        <f t="shared" si="29"/>
        <v>0</v>
      </c>
      <c r="LL30" s="11">
        <f t="shared" si="29"/>
        <v>0</v>
      </c>
      <c r="LM30" s="11">
        <f t="shared" si="29"/>
        <v>0</v>
      </c>
      <c r="LN30" s="11">
        <f t="shared" si="29"/>
        <v>0</v>
      </c>
      <c r="LO30" s="11">
        <f t="shared" si="29"/>
        <v>0</v>
      </c>
      <c r="LP30" s="11">
        <f t="shared" si="29"/>
        <v>0</v>
      </c>
      <c r="LQ30" s="11">
        <f t="shared" si="29"/>
        <v>0</v>
      </c>
      <c r="LR30" s="11">
        <f t="shared" si="29"/>
        <v>0</v>
      </c>
      <c r="LS30" s="11">
        <f t="shared" si="29"/>
        <v>0</v>
      </c>
      <c r="LT30" s="11">
        <f t="shared" si="29"/>
        <v>0</v>
      </c>
      <c r="LU30" s="11">
        <f t="shared" si="29"/>
        <v>0</v>
      </c>
      <c r="LV30" s="11">
        <f t="shared" si="29"/>
        <v>0</v>
      </c>
      <c r="LW30" s="11">
        <f t="shared" si="29"/>
        <v>0</v>
      </c>
      <c r="LX30" s="11">
        <f t="shared" si="29"/>
        <v>0</v>
      </c>
      <c r="LY30" s="11">
        <f t="shared" si="29"/>
        <v>0</v>
      </c>
      <c r="LZ30" s="11">
        <f t="shared" si="29"/>
        <v>0</v>
      </c>
      <c r="MA30" s="11">
        <f t="shared" si="29"/>
        <v>0</v>
      </c>
      <c r="MB30" s="11">
        <f t="shared" si="29"/>
        <v>0</v>
      </c>
      <c r="MC30" s="11">
        <f t="shared" si="29"/>
        <v>0</v>
      </c>
      <c r="MD30" s="11">
        <f t="shared" si="29"/>
        <v>0</v>
      </c>
      <c r="ME30" s="11">
        <f t="shared" si="29"/>
        <v>0</v>
      </c>
      <c r="MF30" s="11">
        <f t="shared" si="29"/>
        <v>0</v>
      </c>
      <c r="MG30" s="11">
        <f t="shared" si="29"/>
        <v>0</v>
      </c>
      <c r="MH30" s="11">
        <f t="shared" si="29"/>
        <v>0</v>
      </c>
      <c r="MI30" s="11">
        <f t="shared" si="29"/>
        <v>0</v>
      </c>
      <c r="MJ30" s="11">
        <f t="shared" si="29"/>
        <v>0</v>
      </c>
      <c r="MK30" s="11">
        <f t="shared" si="29"/>
        <v>0</v>
      </c>
      <c r="ML30" s="11">
        <f t="shared" si="29"/>
        <v>0</v>
      </c>
      <c r="MM30" s="11">
        <f t="shared" si="29"/>
        <v>0</v>
      </c>
      <c r="MN30" s="11">
        <f t="shared" si="29"/>
        <v>0</v>
      </c>
      <c r="MO30" s="11">
        <f t="shared" si="29"/>
        <v>0</v>
      </c>
      <c r="MP30" s="11">
        <f t="shared" si="29"/>
        <v>0</v>
      </c>
    </row>
    <row r="31" spans="1:354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</row>
    <row r="32" spans="1:354" ht="15.75" thickBot="1" x14ac:dyDescent="0.3">
      <c r="A32" s="10" t="s">
        <v>32</v>
      </c>
      <c r="B32" s="9">
        <f t="shared" ref="B32:BM32" si="30">B8+B19+B30</f>
        <v>31543082.280000001</v>
      </c>
      <c r="C32" s="9">
        <f t="shared" si="30"/>
        <v>31543082.280000001</v>
      </c>
      <c r="D32" s="9">
        <f t="shared" si="30"/>
        <v>31543082.280000001</v>
      </c>
      <c r="E32" s="9">
        <f t="shared" si="30"/>
        <v>31543082.280000001</v>
      </c>
      <c r="F32" s="9">
        <f t="shared" si="30"/>
        <v>31563171.310000002</v>
      </c>
      <c r="G32" s="9">
        <f t="shared" si="30"/>
        <v>31563171.310000002</v>
      </c>
      <c r="H32" s="9">
        <f t="shared" si="30"/>
        <v>31563171.310000002</v>
      </c>
      <c r="I32" s="9">
        <f t="shared" si="30"/>
        <v>31563171.310000002</v>
      </c>
      <c r="J32" s="9">
        <f t="shared" si="30"/>
        <v>31570303.180000003</v>
      </c>
      <c r="K32" s="9">
        <f t="shared" si="30"/>
        <v>31570303.180000003</v>
      </c>
      <c r="L32" s="9">
        <f t="shared" si="30"/>
        <v>31570303.180000003</v>
      </c>
      <c r="M32" s="9">
        <f t="shared" si="30"/>
        <v>31570303.180000003</v>
      </c>
      <c r="N32" s="9">
        <f t="shared" si="30"/>
        <v>31577207.880000003</v>
      </c>
      <c r="O32" s="9">
        <f t="shared" si="30"/>
        <v>30077207.880000003</v>
      </c>
      <c r="P32" s="9">
        <f t="shared" si="30"/>
        <v>30077207.880000003</v>
      </c>
      <c r="Q32" s="9">
        <f t="shared" si="30"/>
        <v>30077207.880000003</v>
      </c>
      <c r="R32" s="9">
        <f t="shared" si="30"/>
        <v>28592336.440000001</v>
      </c>
      <c r="S32" s="9">
        <f t="shared" si="30"/>
        <v>28592336.440000001</v>
      </c>
      <c r="T32" s="9">
        <f t="shared" si="30"/>
        <v>28592336.440000001</v>
      </c>
      <c r="U32" s="9">
        <f t="shared" si="30"/>
        <v>26592336.440000001</v>
      </c>
      <c r="V32" s="9">
        <f t="shared" si="30"/>
        <v>26592336.440000001</v>
      </c>
      <c r="W32" s="9">
        <f t="shared" si="30"/>
        <v>26594382.450000003</v>
      </c>
      <c r="X32" s="9">
        <f t="shared" si="30"/>
        <v>26594382.450000003</v>
      </c>
      <c r="Y32" s="9">
        <f t="shared" si="30"/>
        <v>23594382.450000003</v>
      </c>
      <c r="Z32" s="9">
        <f t="shared" si="30"/>
        <v>23594382.450000003</v>
      </c>
      <c r="AA32" s="9">
        <f t="shared" si="30"/>
        <v>23599997.490000002</v>
      </c>
      <c r="AB32" s="9">
        <f t="shared" si="30"/>
        <v>23599997.490000002</v>
      </c>
      <c r="AC32" s="9">
        <f t="shared" si="30"/>
        <v>23599997.490000002</v>
      </c>
      <c r="AD32" s="9">
        <f t="shared" si="30"/>
        <v>23599997.490000002</v>
      </c>
      <c r="AE32" s="9">
        <f t="shared" si="30"/>
        <v>23596323.48</v>
      </c>
      <c r="AF32" s="9">
        <f t="shared" si="30"/>
        <v>23596323.48</v>
      </c>
      <c r="AG32" s="9">
        <f t="shared" si="30"/>
        <v>23596323.48</v>
      </c>
      <c r="AH32" s="9">
        <f t="shared" si="30"/>
        <v>53596323.480000004</v>
      </c>
      <c r="AI32" s="9">
        <f t="shared" si="30"/>
        <v>57422236.300000004</v>
      </c>
      <c r="AJ32" s="9">
        <f t="shared" si="30"/>
        <v>57428152.660000004</v>
      </c>
      <c r="AK32" s="9">
        <f t="shared" si="30"/>
        <v>57428152.660000004</v>
      </c>
      <c r="AL32" s="9">
        <f t="shared" si="30"/>
        <v>57428152.660000004</v>
      </c>
      <c r="AM32" s="9">
        <f t="shared" si="30"/>
        <v>57428152.660000004</v>
      </c>
      <c r="AN32" s="9">
        <f t="shared" si="30"/>
        <v>55424367.220000006</v>
      </c>
      <c r="AO32" s="9">
        <f t="shared" si="30"/>
        <v>55424367.220000006</v>
      </c>
      <c r="AP32" s="9">
        <f t="shared" si="30"/>
        <v>55424367.220000006</v>
      </c>
      <c r="AQ32" s="9">
        <f t="shared" si="30"/>
        <v>55424367.220000006</v>
      </c>
      <c r="AR32" s="9">
        <f t="shared" si="30"/>
        <v>55424367.220000006</v>
      </c>
      <c r="AS32" s="9">
        <f t="shared" si="30"/>
        <v>55430049.340000004</v>
      </c>
      <c r="AT32" s="9">
        <f t="shared" si="30"/>
        <v>55430049.340000004</v>
      </c>
      <c r="AU32" s="9">
        <f t="shared" si="30"/>
        <v>55430049.340000004</v>
      </c>
      <c r="AV32" s="9">
        <f t="shared" si="30"/>
        <v>55430049.340000004</v>
      </c>
      <c r="AW32" s="9">
        <f t="shared" si="30"/>
        <v>55436051.740000002</v>
      </c>
      <c r="AX32" s="9">
        <f t="shared" si="30"/>
        <v>55436051.740000002</v>
      </c>
      <c r="AY32" s="9">
        <f t="shared" si="30"/>
        <v>55436051.740000002</v>
      </c>
      <c r="AZ32" s="9">
        <f t="shared" si="30"/>
        <v>55436051.740000002</v>
      </c>
      <c r="BA32" s="9">
        <f t="shared" si="30"/>
        <v>64440712.490000002</v>
      </c>
      <c r="BB32" s="9">
        <f t="shared" si="30"/>
        <v>64440712.490000002</v>
      </c>
      <c r="BC32" s="9">
        <f t="shared" si="30"/>
        <v>64440712.490000002</v>
      </c>
      <c r="BD32" s="9">
        <f t="shared" si="30"/>
        <v>64440712.490000002</v>
      </c>
      <c r="BE32" s="9">
        <f t="shared" si="30"/>
        <v>64440712.490000002</v>
      </c>
      <c r="BF32" s="9">
        <f t="shared" si="30"/>
        <v>61438372.050000004</v>
      </c>
      <c r="BG32" s="9">
        <f t="shared" si="30"/>
        <v>61438372.050000004</v>
      </c>
      <c r="BH32" s="9">
        <f t="shared" si="30"/>
        <v>57438372.050000004</v>
      </c>
      <c r="BI32" s="9">
        <f t="shared" si="30"/>
        <v>57438372.050000004</v>
      </c>
      <c r="BJ32" s="9">
        <f t="shared" si="30"/>
        <v>57432500.850000001</v>
      </c>
      <c r="BK32" s="9">
        <f t="shared" si="30"/>
        <v>57432500.850000001</v>
      </c>
      <c r="BL32" s="9">
        <f t="shared" si="30"/>
        <v>53432500.850000001</v>
      </c>
      <c r="BM32" s="9">
        <f t="shared" si="30"/>
        <v>53432500.850000001</v>
      </c>
      <c r="BN32" s="9">
        <f t="shared" ref="BN32:DY32" si="31">BN8+BN19+BN30</f>
        <v>53434538.259999998</v>
      </c>
      <c r="BO32" s="9">
        <f t="shared" si="31"/>
        <v>49434538.259999998</v>
      </c>
      <c r="BP32" s="9">
        <f t="shared" si="31"/>
        <v>49434538.259999998</v>
      </c>
      <c r="BQ32" s="9">
        <f t="shared" si="31"/>
        <v>49434538.259999998</v>
      </c>
      <c r="BR32" s="9">
        <f t="shared" si="31"/>
        <v>45434538.259999998</v>
      </c>
      <c r="BS32" s="9">
        <f t="shared" si="31"/>
        <v>45440838.989999995</v>
      </c>
      <c r="BT32" s="9">
        <f t="shared" si="31"/>
        <v>41440838.989999995</v>
      </c>
      <c r="BU32" s="9">
        <f t="shared" si="31"/>
        <v>41440838.989999995</v>
      </c>
      <c r="BV32" s="9">
        <f t="shared" si="31"/>
        <v>41440838.989999995</v>
      </c>
      <c r="BW32" s="9">
        <f t="shared" si="31"/>
        <v>37449233.939999998</v>
      </c>
      <c r="BX32" s="9">
        <f t="shared" si="31"/>
        <v>37449233.939999998</v>
      </c>
      <c r="BY32" s="9">
        <f t="shared" si="31"/>
        <v>72449233.939999998</v>
      </c>
      <c r="BZ32" s="9">
        <f t="shared" si="31"/>
        <v>72449233.939999998</v>
      </c>
      <c r="CA32" s="9">
        <f t="shared" si="31"/>
        <v>67447101.829999998</v>
      </c>
      <c r="CB32" s="9">
        <f t="shared" si="31"/>
        <v>67447101.829999998</v>
      </c>
      <c r="CC32" s="9">
        <f t="shared" si="31"/>
        <v>67447101.829999998</v>
      </c>
      <c r="CD32" s="9">
        <f t="shared" si="31"/>
        <v>62447101.829999998</v>
      </c>
      <c r="CE32" s="9">
        <f t="shared" si="31"/>
        <v>62447101.829999998</v>
      </c>
      <c r="CF32" s="9">
        <f t="shared" si="31"/>
        <v>62462922.949999996</v>
      </c>
      <c r="CG32" s="9">
        <f t="shared" si="31"/>
        <v>62462922.949999996</v>
      </c>
      <c r="CH32" s="9">
        <f t="shared" si="31"/>
        <v>57462922.949999996</v>
      </c>
      <c r="CI32" s="9">
        <f t="shared" si="31"/>
        <v>57462922.949999996</v>
      </c>
      <c r="CJ32" s="9">
        <f t="shared" si="31"/>
        <v>57472472.839999996</v>
      </c>
      <c r="CK32" s="9">
        <f t="shared" si="31"/>
        <v>57472472.839999996</v>
      </c>
      <c r="CL32" s="9">
        <f t="shared" si="31"/>
        <v>52472472.839999996</v>
      </c>
      <c r="CM32" s="9">
        <f t="shared" si="31"/>
        <v>52472472.839999996</v>
      </c>
      <c r="CN32" s="9">
        <f t="shared" si="31"/>
        <v>52476533.699999996</v>
      </c>
      <c r="CO32" s="9">
        <f t="shared" si="31"/>
        <v>52476533.699999996</v>
      </c>
      <c r="CP32" s="9">
        <f t="shared" si="31"/>
        <v>52476533.699999996</v>
      </c>
      <c r="CQ32" s="9">
        <f t="shared" si="31"/>
        <v>47476533.699999996</v>
      </c>
      <c r="CR32" s="9">
        <f t="shared" si="31"/>
        <v>47476533.699999996</v>
      </c>
      <c r="CS32" s="9">
        <f t="shared" si="31"/>
        <v>47480104.959999993</v>
      </c>
      <c r="CT32" s="9">
        <f t="shared" si="31"/>
        <v>47480104.959999993</v>
      </c>
      <c r="CU32" s="9">
        <f t="shared" si="31"/>
        <v>47480104.959999993</v>
      </c>
      <c r="CV32" s="9">
        <f t="shared" si="31"/>
        <v>47480104.959999993</v>
      </c>
      <c r="CW32" s="9">
        <f t="shared" si="31"/>
        <v>47488243.069999993</v>
      </c>
      <c r="CX32" s="9">
        <f t="shared" si="31"/>
        <v>42488243.069999993</v>
      </c>
      <c r="CY32" s="9">
        <f t="shared" si="31"/>
        <v>42488243.069999993</v>
      </c>
      <c r="CZ32" s="9">
        <f t="shared" si="31"/>
        <v>38488243.069999993</v>
      </c>
      <c r="DA32" s="9">
        <f t="shared" si="31"/>
        <v>38488243.069999993</v>
      </c>
      <c r="DB32" s="9">
        <f t="shared" si="31"/>
        <v>38493893.019999996</v>
      </c>
      <c r="DC32" s="9">
        <f t="shared" si="31"/>
        <v>38493893.019999996</v>
      </c>
      <c r="DD32" s="9">
        <f t="shared" si="31"/>
        <v>38493893.019999996</v>
      </c>
      <c r="DE32" s="9">
        <f t="shared" si="31"/>
        <v>38493893.019999996</v>
      </c>
      <c r="DF32" s="9">
        <f t="shared" si="31"/>
        <v>58497151.809999995</v>
      </c>
      <c r="DG32" s="9">
        <f t="shared" si="31"/>
        <v>58497151.809999995</v>
      </c>
      <c r="DH32" s="9">
        <f t="shared" si="31"/>
        <v>58497151.809999995</v>
      </c>
      <c r="DI32" s="9">
        <f t="shared" si="31"/>
        <v>58497151.809999995</v>
      </c>
      <c r="DJ32" s="9">
        <f t="shared" si="31"/>
        <v>58497951.169999994</v>
      </c>
      <c r="DK32" s="9">
        <f t="shared" si="31"/>
        <v>58497951.169999994</v>
      </c>
      <c r="DL32" s="9">
        <f t="shared" si="31"/>
        <v>58497951.169999994</v>
      </c>
      <c r="DM32" s="9">
        <f t="shared" si="31"/>
        <v>46497951.169999994</v>
      </c>
      <c r="DN32" s="9">
        <f t="shared" si="31"/>
        <v>46501137.789999992</v>
      </c>
      <c r="DO32" s="9">
        <f t="shared" si="31"/>
        <v>46501137.789999992</v>
      </c>
      <c r="DP32" s="9">
        <f t="shared" si="31"/>
        <v>46501137.789999992</v>
      </c>
      <c r="DQ32" s="9">
        <f t="shared" si="31"/>
        <v>39501137.789999992</v>
      </c>
      <c r="DR32" s="9">
        <f t="shared" si="31"/>
        <v>39501137.789999992</v>
      </c>
      <c r="DS32" s="9">
        <f t="shared" si="31"/>
        <v>39503598.469999991</v>
      </c>
      <c r="DT32" s="9">
        <f t="shared" si="31"/>
        <v>39503598.469999991</v>
      </c>
      <c r="DU32" s="9">
        <f t="shared" si="31"/>
        <v>32503598.469999991</v>
      </c>
      <c r="DV32" s="9">
        <f t="shared" si="31"/>
        <v>32503598.469999991</v>
      </c>
      <c r="DW32" s="9">
        <f t="shared" si="31"/>
        <v>32505634.70999999</v>
      </c>
      <c r="DX32" s="9">
        <f t="shared" si="31"/>
        <v>32505634.70999999</v>
      </c>
      <c r="DY32" s="9">
        <f t="shared" si="31"/>
        <v>32505634.70999999</v>
      </c>
      <c r="DZ32" s="9">
        <f t="shared" ref="DZ32:GK32" si="32">DZ8+DZ19+DZ30</f>
        <v>32505634.70999999</v>
      </c>
      <c r="EA32" s="9">
        <f t="shared" si="32"/>
        <v>32506361.499999989</v>
      </c>
      <c r="EB32" s="9">
        <f t="shared" si="32"/>
        <v>32506361.499999989</v>
      </c>
      <c r="EC32" s="9">
        <f t="shared" si="32"/>
        <v>32506361.499999989</v>
      </c>
      <c r="ED32" s="9">
        <f t="shared" si="32"/>
        <v>32506361.499999989</v>
      </c>
      <c r="EE32" s="9">
        <f t="shared" si="32"/>
        <v>32506361.499999989</v>
      </c>
      <c r="EF32" s="9">
        <f t="shared" si="32"/>
        <v>32507314.18999999</v>
      </c>
      <c r="EG32" s="9">
        <f t="shared" si="32"/>
        <v>32507314.18999999</v>
      </c>
      <c r="EH32" s="9">
        <f t="shared" si="32"/>
        <v>32507314.18999999</v>
      </c>
      <c r="EI32" s="9">
        <f t="shared" si="32"/>
        <v>12507314.18999999</v>
      </c>
      <c r="EJ32" s="9">
        <f t="shared" si="32"/>
        <v>12507882.079999991</v>
      </c>
      <c r="EK32" s="9">
        <f t="shared" si="32"/>
        <v>5507882.0799999908</v>
      </c>
      <c r="EL32" s="9">
        <f t="shared" si="32"/>
        <v>5507882.0799999908</v>
      </c>
      <c r="EM32" s="9">
        <f t="shared" si="32"/>
        <v>5507882.0799999908</v>
      </c>
      <c r="EN32" s="9">
        <f t="shared" si="32"/>
        <v>5507882.0799999908</v>
      </c>
      <c r="EO32" s="9">
        <f t="shared" si="32"/>
        <v>5507781.0899999905</v>
      </c>
      <c r="EP32" s="9">
        <f t="shared" si="32"/>
        <v>5507781.0899999905</v>
      </c>
      <c r="EQ32" s="9">
        <f t="shared" si="32"/>
        <v>5507781.0899999905</v>
      </c>
      <c r="ER32" s="9">
        <f t="shared" si="32"/>
        <v>5507781.0899999905</v>
      </c>
      <c r="ES32" s="9">
        <f t="shared" si="32"/>
        <v>5507827.8699999908</v>
      </c>
      <c r="ET32" s="9">
        <f t="shared" si="32"/>
        <v>5507827.8699999908</v>
      </c>
      <c r="EU32" s="9">
        <f t="shared" si="32"/>
        <v>5507827.8699999908</v>
      </c>
      <c r="EV32" s="9">
        <f t="shared" si="32"/>
        <v>5507827.8699999908</v>
      </c>
      <c r="EW32" s="9">
        <f t="shared" si="32"/>
        <v>5507873.1399999904</v>
      </c>
      <c r="EX32" s="9">
        <f t="shared" si="32"/>
        <v>5507873.1399999904</v>
      </c>
      <c r="EY32" s="9">
        <f t="shared" si="32"/>
        <v>5507873.1399999904</v>
      </c>
      <c r="EZ32" s="9">
        <f t="shared" si="32"/>
        <v>5507873.1399999904</v>
      </c>
      <c r="FA32" s="9">
        <f t="shared" si="32"/>
        <v>5507873.1399999904</v>
      </c>
      <c r="FB32" s="9">
        <f t="shared" si="32"/>
        <v>5507844.9799999902</v>
      </c>
      <c r="FC32" s="9">
        <f t="shared" si="32"/>
        <v>80507844.979999989</v>
      </c>
      <c r="FD32" s="9">
        <f t="shared" si="32"/>
        <v>80507844.979999989</v>
      </c>
      <c r="FE32" s="9">
        <f t="shared" si="32"/>
        <v>80507844.979999989</v>
      </c>
      <c r="FF32" s="9">
        <f t="shared" si="32"/>
        <v>80508384.959999993</v>
      </c>
      <c r="FG32" s="9">
        <f t="shared" si="32"/>
        <v>200508384.95999998</v>
      </c>
      <c r="FH32" s="9">
        <f t="shared" si="32"/>
        <v>120508384.95999998</v>
      </c>
      <c r="FI32" s="9">
        <f t="shared" si="32"/>
        <v>120508384.95999998</v>
      </c>
      <c r="FJ32" s="9">
        <f t="shared" si="32"/>
        <v>120509484.85999998</v>
      </c>
      <c r="FK32" s="9">
        <f t="shared" si="32"/>
        <v>113509484.85999998</v>
      </c>
      <c r="FL32" s="9">
        <f t="shared" si="32"/>
        <v>113509484.85999998</v>
      </c>
      <c r="FM32" s="9">
        <f t="shared" si="32"/>
        <v>98509484.859999985</v>
      </c>
      <c r="FN32" s="9">
        <f t="shared" si="32"/>
        <v>98510427.639999986</v>
      </c>
      <c r="FO32" s="9">
        <f t="shared" si="32"/>
        <v>98510427.639999986</v>
      </c>
      <c r="FP32" s="9">
        <f t="shared" si="32"/>
        <v>98510427.639999986</v>
      </c>
      <c r="FQ32" s="9">
        <f t="shared" si="32"/>
        <v>88510427.639999986</v>
      </c>
      <c r="FR32" s="9">
        <f t="shared" si="32"/>
        <v>88510427.639999986</v>
      </c>
      <c r="FS32" s="9">
        <f t="shared" si="32"/>
        <v>88511201.779999986</v>
      </c>
      <c r="FT32" s="9">
        <f t="shared" si="32"/>
        <v>88511201.779999986</v>
      </c>
      <c r="FU32" s="9">
        <f t="shared" si="32"/>
        <v>88511201.779999986</v>
      </c>
      <c r="FV32" s="9">
        <f t="shared" si="32"/>
        <v>88511201.779999986</v>
      </c>
      <c r="FW32" s="9">
        <f t="shared" si="32"/>
        <v>88511953.589999989</v>
      </c>
      <c r="FX32" s="9">
        <f t="shared" si="32"/>
        <v>88511953.589999989</v>
      </c>
      <c r="FY32" s="9">
        <f t="shared" si="32"/>
        <v>88511953.589999989</v>
      </c>
      <c r="FZ32" s="9">
        <f t="shared" si="32"/>
        <v>88511953.589999989</v>
      </c>
      <c r="GA32" s="9">
        <f t="shared" si="32"/>
        <v>88511953.589999989</v>
      </c>
      <c r="GB32" s="9">
        <f t="shared" si="32"/>
        <v>88512681.159999982</v>
      </c>
      <c r="GC32" s="9">
        <f t="shared" si="32"/>
        <v>88512681.159999982</v>
      </c>
      <c r="GD32" s="9">
        <f t="shared" si="32"/>
        <v>88512681.159999982</v>
      </c>
      <c r="GE32" s="9">
        <f t="shared" si="32"/>
        <v>88512681.159999982</v>
      </c>
      <c r="GF32" s="9">
        <f t="shared" si="32"/>
        <v>88512681.159999982</v>
      </c>
      <c r="GG32" s="9">
        <f t="shared" si="32"/>
        <v>88512681.159999982</v>
      </c>
      <c r="GH32" s="9">
        <f t="shared" si="32"/>
        <v>88512681.159999982</v>
      </c>
      <c r="GI32" s="9">
        <f t="shared" si="32"/>
        <v>88512681.159999982</v>
      </c>
      <c r="GJ32" s="9">
        <f t="shared" si="32"/>
        <v>88512681.159999982</v>
      </c>
      <c r="GK32" s="9">
        <f t="shared" si="32"/>
        <v>88512681.159999982</v>
      </c>
      <c r="GL32" s="9">
        <f t="shared" ref="GL32:IW32" si="33">GL8+GL19+GL30</f>
        <v>88512681.159999982</v>
      </c>
      <c r="GM32" s="9">
        <f t="shared" si="33"/>
        <v>88512681.159999982</v>
      </c>
      <c r="GN32" s="9">
        <f t="shared" si="33"/>
        <v>88512681.159999982</v>
      </c>
      <c r="GO32" s="9">
        <f t="shared" si="33"/>
        <v>88514912.349999979</v>
      </c>
      <c r="GP32" s="9">
        <f t="shared" si="33"/>
        <v>88514912.349999979</v>
      </c>
      <c r="GQ32" s="9">
        <f t="shared" si="33"/>
        <v>88514912.349999979</v>
      </c>
      <c r="GR32" s="9">
        <f t="shared" si="33"/>
        <v>88514912.349999979</v>
      </c>
      <c r="GS32" s="9">
        <f t="shared" si="33"/>
        <v>178515661.45999998</v>
      </c>
      <c r="GT32" s="9">
        <f t="shared" si="33"/>
        <v>178515661.45999998</v>
      </c>
      <c r="GU32" s="9">
        <f t="shared" si="33"/>
        <v>178515661.45999998</v>
      </c>
      <c r="GV32" s="9">
        <f t="shared" si="33"/>
        <v>178515661.45999998</v>
      </c>
      <c r="GW32" s="9">
        <f t="shared" si="33"/>
        <v>178517074.11999997</v>
      </c>
      <c r="GX32" s="9">
        <f t="shared" si="33"/>
        <v>178517074.11999997</v>
      </c>
      <c r="GY32" s="9">
        <f t="shared" si="33"/>
        <v>178517074.11999997</v>
      </c>
      <c r="GZ32" s="9">
        <f t="shared" si="33"/>
        <v>231517074.11999997</v>
      </c>
      <c r="HA32" s="9">
        <f t="shared" si="33"/>
        <v>231517074.11999997</v>
      </c>
      <c r="HB32" s="9">
        <f t="shared" si="33"/>
        <v>231518732.79999998</v>
      </c>
      <c r="HC32" s="9">
        <f t="shared" si="33"/>
        <v>231518732.79999998</v>
      </c>
      <c r="HD32" s="9">
        <f t="shared" si="33"/>
        <v>231518732.79999998</v>
      </c>
      <c r="HE32" s="9">
        <f t="shared" si="33"/>
        <v>231518732.79999998</v>
      </c>
      <c r="HF32" s="9">
        <f t="shared" si="33"/>
        <v>231520699.31999999</v>
      </c>
      <c r="HG32" s="9">
        <f t="shared" si="33"/>
        <v>231520699.31999999</v>
      </c>
      <c r="HH32" s="9">
        <f t="shared" si="33"/>
        <v>231520699.31999999</v>
      </c>
      <c r="HI32" s="9">
        <f t="shared" si="33"/>
        <v>231520699.31999999</v>
      </c>
      <c r="HJ32" s="9">
        <f t="shared" si="33"/>
        <v>294022561.17000002</v>
      </c>
      <c r="HK32" s="9">
        <f t="shared" si="33"/>
        <v>294022561.17000002</v>
      </c>
      <c r="HL32" s="9">
        <f t="shared" si="33"/>
        <v>294022561.17000002</v>
      </c>
      <c r="HM32" s="9">
        <f t="shared" si="33"/>
        <v>294022561.17000002</v>
      </c>
      <c r="HN32" s="9">
        <f t="shared" si="33"/>
        <v>294022561.17000002</v>
      </c>
      <c r="HO32" s="9">
        <f t="shared" si="33"/>
        <v>294282953.44</v>
      </c>
      <c r="HP32" s="9">
        <f t="shared" si="33"/>
        <v>294282953.44</v>
      </c>
      <c r="HQ32" s="9">
        <f t="shared" si="33"/>
        <v>294282953.44</v>
      </c>
      <c r="HR32" s="9">
        <f t="shared" si="33"/>
        <v>294282953.44</v>
      </c>
      <c r="HS32" s="9">
        <f t="shared" si="33"/>
        <v>294425784.12</v>
      </c>
      <c r="HT32" s="9">
        <f t="shared" si="33"/>
        <v>294425784.12</v>
      </c>
      <c r="HU32" s="9">
        <f t="shared" si="33"/>
        <v>294425784.12</v>
      </c>
      <c r="HV32" s="9">
        <f t="shared" si="33"/>
        <v>294425784.12</v>
      </c>
      <c r="HW32" s="9">
        <f t="shared" si="33"/>
        <v>294507405.23000002</v>
      </c>
      <c r="HX32" s="9">
        <f t="shared" si="33"/>
        <v>294507405.23000002</v>
      </c>
      <c r="HY32" s="9">
        <f t="shared" si="33"/>
        <v>294507405.23000002</v>
      </c>
      <c r="HZ32" s="9">
        <f t="shared" si="33"/>
        <v>294507405.23000002</v>
      </c>
      <c r="IA32" s="9">
        <f t="shared" si="33"/>
        <v>294507405.23000002</v>
      </c>
      <c r="IB32" s="9">
        <f t="shared" si="33"/>
        <v>294609321.46000004</v>
      </c>
      <c r="IC32" s="9">
        <f t="shared" si="33"/>
        <v>294609321.46000004</v>
      </c>
      <c r="ID32" s="9">
        <f t="shared" si="33"/>
        <v>294609321.46000004</v>
      </c>
      <c r="IE32" s="9">
        <f t="shared" si="33"/>
        <v>294609321.46000004</v>
      </c>
      <c r="IF32" s="9">
        <f t="shared" si="33"/>
        <v>294661328.68000007</v>
      </c>
      <c r="IG32" s="9">
        <f t="shared" si="33"/>
        <v>279661328.68000007</v>
      </c>
      <c r="IH32" s="9">
        <f t="shared" si="33"/>
        <v>279661328.68000007</v>
      </c>
      <c r="II32" s="9">
        <f t="shared" si="33"/>
        <v>279661328.68000007</v>
      </c>
      <c r="IJ32" s="9">
        <f t="shared" si="33"/>
        <v>264661328.68000007</v>
      </c>
      <c r="IK32" s="9">
        <f t="shared" si="33"/>
        <v>264589033.07000005</v>
      </c>
      <c r="IL32" s="9">
        <f t="shared" si="33"/>
        <v>264589033.07000005</v>
      </c>
      <c r="IM32" s="9">
        <f t="shared" si="33"/>
        <v>252589033.07000005</v>
      </c>
      <c r="IN32" s="9">
        <f t="shared" si="33"/>
        <v>252589033.07000005</v>
      </c>
      <c r="IO32" s="9">
        <f t="shared" si="33"/>
        <v>252882089.49000004</v>
      </c>
      <c r="IP32" s="9">
        <f t="shared" si="33"/>
        <v>252882089.49000004</v>
      </c>
      <c r="IQ32" s="9">
        <f t="shared" si="33"/>
        <v>252882089.49000004</v>
      </c>
      <c r="IR32" s="9">
        <f t="shared" si="33"/>
        <v>252882089.49000004</v>
      </c>
      <c r="IS32" s="9">
        <f t="shared" si="33"/>
        <v>252844776.74000004</v>
      </c>
      <c r="IT32" s="9">
        <f t="shared" si="33"/>
        <v>252844776.74000004</v>
      </c>
      <c r="IU32" s="9">
        <f t="shared" si="33"/>
        <v>252844776.74000004</v>
      </c>
      <c r="IV32" s="9">
        <f t="shared" si="33"/>
        <v>252844776.74000004</v>
      </c>
      <c r="IW32" s="9">
        <f t="shared" si="33"/>
        <v>242844776.74000004</v>
      </c>
      <c r="IX32" s="9">
        <f t="shared" ref="IX32:LI32" si="34">IX8+IX19+IX30</f>
        <v>242566063.68000004</v>
      </c>
      <c r="IY32" s="9">
        <f t="shared" si="34"/>
        <v>242566063.68000004</v>
      </c>
      <c r="IZ32" s="9">
        <f t="shared" si="34"/>
        <v>242566063.68000004</v>
      </c>
      <c r="JA32" s="9">
        <f t="shared" si="34"/>
        <v>232566063.68000004</v>
      </c>
      <c r="JB32" s="9">
        <f t="shared" si="34"/>
        <v>232581115.48000002</v>
      </c>
      <c r="JC32" s="9">
        <f t="shared" si="34"/>
        <v>217581115.48000002</v>
      </c>
      <c r="JD32" s="9">
        <f t="shared" si="34"/>
        <v>217581115.48000002</v>
      </c>
      <c r="JE32" s="9">
        <f t="shared" si="34"/>
        <v>217581115.48000002</v>
      </c>
      <c r="JF32" s="9">
        <f t="shared" si="34"/>
        <v>217920069.31000003</v>
      </c>
      <c r="JG32" s="9">
        <f t="shared" si="34"/>
        <v>202920069.31000003</v>
      </c>
      <c r="JH32" s="9">
        <f t="shared" si="34"/>
        <v>202920069.31000003</v>
      </c>
      <c r="JI32" s="9">
        <f t="shared" si="34"/>
        <v>202920069.31000003</v>
      </c>
      <c r="JJ32" s="9">
        <f t="shared" si="34"/>
        <v>202920069.31000003</v>
      </c>
      <c r="JK32" s="9">
        <f t="shared" si="34"/>
        <v>202992851.63000003</v>
      </c>
      <c r="JL32" s="9">
        <f t="shared" si="34"/>
        <v>192992851.63000003</v>
      </c>
      <c r="JM32" s="9">
        <f t="shared" si="34"/>
        <v>192992851.63000003</v>
      </c>
      <c r="JN32" s="9">
        <f t="shared" si="34"/>
        <v>182992851.63000003</v>
      </c>
      <c r="JO32" s="9">
        <f t="shared" si="34"/>
        <v>183191127.12000003</v>
      </c>
      <c r="JP32" s="9">
        <f t="shared" si="34"/>
        <v>173191127.12000003</v>
      </c>
      <c r="JQ32" s="9">
        <f t="shared" si="34"/>
        <v>173191127.12000003</v>
      </c>
      <c r="JR32" s="9">
        <f t="shared" si="34"/>
        <v>173191127.12000003</v>
      </c>
      <c r="JS32" s="9">
        <f t="shared" si="34"/>
        <v>173302350.78000003</v>
      </c>
      <c r="JT32" s="9">
        <f t="shared" si="34"/>
        <v>173302350.78000003</v>
      </c>
      <c r="JU32" s="9">
        <f t="shared" si="34"/>
        <v>173302350.78000003</v>
      </c>
      <c r="JV32" s="9">
        <f t="shared" si="34"/>
        <v>173302350.78000003</v>
      </c>
      <c r="JW32" s="9">
        <f t="shared" si="34"/>
        <v>173302350.78000003</v>
      </c>
      <c r="JX32" s="9">
        <f t="shared" si="34"/>
        <v>173302350.78000003</v>
      </c>
      <c r="JY32" s="9">
        <f t="shared" si="34"/>
        <v>173302350.78000003</v>
      </c>
      <c r="JZ32" s="9">
        <f t="shared" si="34"/>
        <v>173302350.78000003</v>
      </c>
      <c r="KA32" s="9">
        <f t="shared" si="34"/>
        <v>173302350.78000003</v>
      </c>
      <c r="KB32" s="9">
        <f t="shared" si="34"/>
        <v>173302350.78000003</v>
      </c>
      <c r="KC32" s="9">
        <f t="shared" si="34"/>
        <v>173302350.78000003</v>
      </c>
      <c r="KD32" s="9">
        <f t="shared" si="34"/>
        <v>173302350.78000003</v>
      </c>
      <c r="KE32" s="9">
        <f t="shared" si="34"/>
        <v>173302350.78000003</v>
      </c>
      <c r="KF32" s="9">
        <f t="shared" si="34"/>
        <v>173302350.78000003</v>
      </c>
      <c r="KG32" s="9">
        <f t="shared" si="34"/>
        <v>173302350.78000003</v>
      </c>
      <c r="KH32" s="9">
        <f t="shared" si="34"/>
        <v>173302350.78000003</v>
      </c>
      <c r="KI32" s="9">
        <f t="shared" si="34"/>
        <v>173302350.78000003</v>
      </c>
      <c r="KJ32" s="9">
        <f t="shared" si="34"/>
        <v>173302350.78000003</v>
      </c>
      <c r="KK32" s="9">
        <f t="shared" si="34"/>
        <v>173302350.78000003</v>
      </c>
      <c r="KL32" s="9">
        <f t="shared" si="34"/>
        <v>173302350.78000003</v>
      </c>
      <c r="KM32" s="9">
        <f t="shared" si="34"/>
        <v>173302350.78000003</v>
      </c>
      <c r="KN32" s="9">
        <f t="shared" si="34"/>
        <v>173302350.78000003</v>
      </c>
      <c r="KO32" s="9">
        <f t="shared" si="34"/>
        <v>173302350.78000003</v>
      </c>
      <c r="KP32" s="9">
        <f t="shared" si="34"/>
        <v>173302350.78000003</v>
      </c>
      <c r="KQ32" s="9">
        <f t="shared" si="34"/>
        <v>173302350.78000003</v>
      </c>
      <c r="KR32" s="9">
        <f t="shared" si="34"/>
        <v>173302350.78000003</v>
      </c>
      <c r="KS32" s="9">
        <f t="shared" si="34"/>
        <v>173302350.78000003</v>
      </c>
      <c r="KT32" s="9">
        <f t="shared" si="34"/>
        <v>173302350.78000003</v>
      </c>
      <c r="KU32" s="9">
        <f t="shared" si="34"/>
        <v>173302350.78000003</v>
      </c>
      <c r="KV32" s="9">
        <f t="shared" si="34"/>
        <v>173302350.78000003</v>
      </c>
      <c r="KW32" s="9">
        <f t="shared" si="34"/>
        <v>173302350.78000003</v>
      </c>
      <c r="KX32" s="9">
        <f t="shared" si="34"/>
        <v>173302350.78000003</v>
      </c>
      <c r="KY32" s="9">
        <f t="shared" si="34"/>
        <v>173302350.78000003</v>
      </c>
      <c r="KZ32" s="9">
        <f t="shared" si="34"/>
        <v>173302350.78000003</v>
      </c>
      <c r="LA32" s="9">
        <f t="shared" si="34"/>
        <v>173302350.78000003</v>
      </c>
      <c r="LB32" s="9">
        <f t="shared" si="34"/>
        <v>173302350.78000003</v>
      </c>
      <c r="LC32" s="9">
        <f t="shared" si="34"/>
        <v>173302350.78000003</v>
      </c>
      <c r="LD32" s="9">
        <f t="shared" si="34"/>
        <v>173302350.78000003</v>
      </c>
      <c r="LE32" s="9">
        <f t="shared" si="34"/>
        <v>173302350.78000003</v>
      </c>
      <c r="LF32" s="9">
        <f t="shared" si="34"/>
        <v>173302350.78000003</v>
      </c>
      <c r="LG32" s="9">
        <f t="shared" si="34"/>
        <v>173302350.78000003</v>
      </c>
      <c r="LH32" s="9">
        <f t="shared" si="34"/>
        <v>173302350.78000003</v>
      </c>
      <c r="LI32" s="9">
        <f t="shared" si="34"/>
        <v>173302350.78000003</v>
      </c>
      <c r="LJ32" s="9">
        <f t="shared" ref="LJ32:MP32" si="35">LJ8+LJ19+LJ30</f>
        <v>173302350.78000003</v>
      </c>
      <c r="LK32" s="9">
        <f t="shared" si="35"/>
        <v>173302350.78000003</v>
      </c>
      <c r="LL32" s="9">
        <f t="shared" si="35"/>
        <v>173302350.78000003</v>
      </c>
      <c r="LM32" s="9">
        <f t="shared" si="35"/>
        <v>173302350.78000003</v>
      </c>
      <c r="LN32" s="9">
        <f t="shared" si="35"/>
        <v>173302350.78000003</v>
      </c>
      <c r="LO32" s="9">
        <f t="shared" si="35"/>
        <v>173302350.78000003</v>
      </c>
      <c r="LP32" s="9">
        <f t="shared" si="35"/>
        <v>173302350.78000003</v>
      </c>
      <c r="LQ32" s="9">
        <f t="shared" si="35"/>
        <v>173302350.78000003</v>
      </c>
      <c r="LR32" s="9">
        <f t="shared" si="35"/>
        <v>173302350.78000003</v>
      </c>
      <c r="LS32" s="9">
        <f t="shared" si="35"/>
        <v>173302350.78000003</v>
      </c>
      <c r="LT32" s="9">
        <f t="shared" si="35"/>
        <v>173302350.78000003</v>
      </c>
      <c r="LU32" s="9">
        <f t="shared" si="35"/>
        <v>173302350.78000003</v>
      </c>
      <c r="LV32" s="9">
        <f t="shared" si="35"/>
        <v>173302350.78000003</v>
      </c>
      <c r="LW32" s="9">
        <f t="shared" si="35"/>
        <v>173302350.78000003</v>
      </c>
      <c r="LX32" s="9">
        <f t="shared" si="35"/>
        <v>173302350.78000003</v>
      </c>
      <c r="LY32" s="9">
        <f t="shared" si="35"/>
        <v>173302350.78000003</v>
      </c>
      <c r="LZ32" s="9">
        <f t="shared" si="35"/>
        <v>173302350.78000003</v>
      </c>
      <c r="MA32" s="9">
        <f t="shared" si="35"/>
        <v>173302350.78000003</v>
      </c>
      <c r="MB32" s="9">
        <f t="shared" si="35"/>
        <v>173302350.78000003</v>
      </c>
      <c r="MC32" s="9">
        <f t="shared" si="35"/>
        <v>173302350.78000003</v>
      </c>
      <c r="MD32" s="9">
        <f t="shared" si="35"/>
        <v>173302350.78000003</v>
      </c>
      <c r="ME32" s="9">
        <f t="shared" si="35"/>
        <v>173302350.78000003</v>
      </c>
      <c r="MF32" s="9">
        <f t="shared" si="35"/>
        <v>173302350.78000003</v>
      </c>
      <c r="MG32" s="9">
        <f t="shared" si="35"/>
        <v>173302350.78000003</v>
      </c>
      <c r="MH32" s="9">
        <f t="shared" si="35"/>
        <v>173302350.78000003</v>
      </c>
      <c r="MI32" s="9">
        <f t="shared" si="35"/>
        <v>173302350.78000003</v>
      </c>
      <c r="MJ32" s="9">
        <f t="shared" si="35"/>
        <v>173302350.78000003</v>
      </c>
      <c r="MK32" s="9">
        <f t="shared" si="35"/>
        <v>173302350.78000003</v>
      </c>
      <c r="ML32" s="9">
        <f t="shared" si="35"/>
        <v>173302350.78000003</v>
      </c>
      <c r="MM32" s="9">
        <f t="shared" si="35"/>
        <v>173302350.78000003</v>
      </c>
      <c r="MN32" s="9">
        <f t="shared" si="35"/>
        <v>173302350.78000003</v>
      </c>
      <c r="MO32" s="9">
        <f t="shared" si="35"/>
        <v>173302350.78000003</v>
      </c>
      <c r="MP32" s="9">
        <f t="shared" si="35"/>
        <v>173302350.78000003</v>
      </c>
    </row>
    <row r="33" ht="15.75" thickTop="1" x14ac:dyDescent="0.25"/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L34"/>
  <sheetViews>
    <sheetView topLeftCell="A4" workbookViewId="0">
      <pane xSplit="1" topLeftCell="JC1" activePane="topRight" state="frozen"/>
      <selection activeCell="JI11" sqref="JI11"/>
      <selection pane="topRight" activeCell="JS14" sqref="JS14"/>
    </sheetView>
  </sheetViews>
  <sheetFormatPr defaultRowHeight="15" outlineLevelCol="2" x14ac:dyDescent="0.25"/>
  <cols>
    <col min="1" max="1" width="37" bestFit="1" customWidth="1"/>
    <col min="2" max="2" width="11.28515625" customWidth="1" outlineLevel="1"/>
    <col min="3" max="3" width="10.5703125" customWidth="1" outlineLevel="1"/>
    <col min="4" max="4" width="11.28515625" customWidth="1" outlineLevel="1"/>
    <col min="5" max="7" width="10.5703125" customWidth="1" outlineLevel="1"/>
    <col min="8" max="8" width="11.28515625" customWidth="1" outlineLevel="1"/>
    <col min="9" max="16" width="10.5703125" customWidth="1" outlineLevel="1"/>
    <col min="17" max="17" width="10.5703125" customWidth="1" outlineLevel="1" collapsed="1"/>
    <col min="18" max="41" width="10.5703125" customWidth="1" outlineLevel="1"/>
    <col min="42" max="51" width="10.7109375" customWidth="1" outlineLevel="1"/>
    <col min="52" max="78" width="11.5703125" customWidth="1" outlineLevel="1"/>
    <col min="79" max="79" width="11.5703125" customWidth="1" outlineLevel="2" collapsed="1"/>
    <col min="80" max="97" width="11.5703125" customWidth="1" outlineLevel="2"/>
    <col min="98" max="111" width="11.5703125" customWidth="1" outlineLevel="1"/>
    <col min="112" max="113" width="10.5703125" customWidth="1" outlineLevel="1"/>
    <col min="114" max="114" width="13.140625" customWidth="1" outlineLevel="1"/>
    <col min="115" max="115" width="12.7109375" customWidth="1" outlineLevel="1"/>
    <col min="116" max="118" width="9.7109375" customWidth="1" outlineLevel="1"/>
    <col min="119" max="119" width="9" customWidth="1" outlineLevel="1"/>
    <col min="120" max="120" width="12.5703125" customWidth="1" outlineLevel="1"/>
    <col min="121" max="121" width="10.5703125" customWidth="1" outlineLevel="1"/>
    <col min="122" max="127" width="9.7109375" customWidth="1" outlineLevel="1"/>
    <col min="128" max="128" width="9" customWidth="1" outlineLevel="1"/>
    <col min="129" max="131" width="9.7109375" customWidth="1" outlineLevel="1"/>
    <col min="132" max="132" width="9" customWidth="1" outlineLevel="1"/>
    <col min="133" max="140" width="9.7109375" customWidth="1" outlineLevel="1"/>
    <col min="141" max="141" width="9" customWidth="1" outlineLevel="1"/>
    <col min="142" max="142" width="9.7109375" customWidth="1" outlineLevel="1"/>
    <col min="143" max="143" width="9.7109375" customWidth="1" outlineLevel="1" collapsed="1"/>
    <col min="144" max="145" width="9.7109375" customWidth="1" outlineLevel="1"/>
    <col min="146" max="153" width="10.7109375" customWidth="1" outlineLevel="1"/>
    <col min="154" max="154" width="9.7109375" customWidth="1" outlineLevel="1"/>
    <col min="155" max="158" width="10.7109375" customWidth="1" outlineLevel="1"/>
    <col min="159" max="162" width="9.7109375" customWidth="1" outlineLevel="1"/>
    <col min="163" max="163" width="11.5703125" customWidth="1" outlineLevel="1"/>
    <col min="164" max="166" width="9.7109375" customWidth="1" outlineLevel="1"/>
    <col min="167" max="167" width="9" customWidth="1" outlineLevel="1"/>
    <col min="168" max="178" width="9.7109375" customWidth="1" outlineLevel="1"/>
    <col min="179" max="191" width="12.42578125" customWidth="1"/>
    <col min="192" max="217" width="12.42578125" customWidth="1" outlineLevel="1"/>
    <col min="218" max="218" width="12.5703125" customWidth="1" outlineLevel="1" collapsed="1"/>
    <col min="219" max="227" width="12.5703125" customWidth="1" outlineLevel="1"/>
    <col min="228" max="279" width="12.5703125" bestFit="1" customWidth="1"/>
  </cols>
  <sheetData>
    <row r="1" spans="1:324" x14ac:dyDescent="0.25">
      <c r="A1" t="s">
        <v>45</v>
      </c>
    </row>
    <row r="2" spans="1:324" x14ac:dyDescent="0.25">
      <c r="A2" t="s">
        <v>50</v>
      </c>
    </row>
    <row r="5" spans="1:324" x14ac:dyDescent="0.25">
      <c r="A5" t="s">
        <v>28</v>
      </c>
      <c r="B5" s="18">
        <v>40546</v>
      </c>
      <c r="C5" s="18">
        <f t="shared" ref="C5:BN5" si="0">B5+7</f>
        <v>40553</v>
      </c>
      <c r="D5" s="18">
        <f t="shared" si="0"/>
        <v>40560</v>
      </c>
      <c r="E5" s="18">
        <f t="shared" si="0"/>
        <v>40567</v>
      </c>
      <c r="F5" s="18">
        <f t="shared" si="0"/>
        <v>40574</v>
      </c>
      <c r="G5" s="18">
        <f t="shared" si="0"/>
        <v>40581</v>
      </c>
      <c r="H5" s="18">
        <f t="shared" si="0"/>
        <v>40588</v>
      </c>
      <c r="I5" s="18">
        <f t="shared" si="0"/>
        <v>40595</v>
      </c>
      <c r="J5" s="18">
        <f t="shared" si="0"/>
        <v>40602</v>
      </c>
      <c r="K5" s="18">
        <f t="shared" si="0"/>
        <v>40609</v>
      </c>
      <c r="L5" s="18">
        <f t="shared" si="0"/>
        <v>40616</v>
      </c>
      <c r="M5" s="18">
        <f t="shared" si="0"/>
        <v>40623</v>
      </c>
      <c r="N5" s="18">
        <f t="shared" si="0"/>
        <v>40630</v>
      </c>
      <c r="O5" s="18">
        <f t="shared" si="0"/>
        <v>40637</v>
      </c>
      <c r="P5" s="18">
        <f t="shared" si="0"/>
        <v>40644</v>
      </c>
      <c r="Q5" s="18">
        <f t="shared" si="0"/>
        <v>40651</v>
      </c>
      <c r="R5" s="18">
        <f t="shared" si="0"/>
        <v>40658</v>
      </c>
      <c r="S5" s="18">
        <f t="shared" si="0"/>
        <v>40665</v>
      </c>
      <c r="T5" s="18">
        <f t="shared" si="0"/>
        <v>40672</v>
      </c>
      <c r="U5" s="18">
        <f t="shared" si="0"/>
        <v>40679</v>
      </c>
      <c r="V5" s="18">
        <f t="shared" si="0"/>
        <v>40686</v>
      </c>
      <c r="W5" s="18">
        <f t="shared" si="0"/>
        <v>40693</v>
      </c>
      <c r="X5" s="18">
        <f t="shared" si="0"/>
        <v>40700</v>
      </c>
      <c r="Y5" s="18">
        <f t="shared" si="0"/>
        <v>40707</v>
      </c>
      <c r="Z5" s="18">
        <f t="shared" si="0"/>
        <v>40714</v>
      </c>
      <c r="AA5" s="18">
        <f t="shared" si="0"/>
        <v>40721</v>
      </c>
      <c r="AB5" s="18">
        <f t="shared" si="0"/>
        <v>40728</v>
      </c>
      <c r="AC5" s="18">
        <f t="shared" si="0"/>
        <v>40735</v>
      </c>
      <c r="AD5" s="18">
        <f t="shared" si="0"/>
        <v>40742</v>
      </c>
      <c r="AE5" s="18">
        <f t="shared" si="0"/>
        <v>40749</v>
      </c>
      <c r="AF5" s="18">
        <f t="shared" si="0"/>
        <v>40756</v>
      </c>
      <c r="AG5" s="18">
        <f t="shared" si="0"/>
        <v>40763</v>
      </c>
      <c r="AH5" s="18">
        <f t="shared" si="0"/>
        <v>40770</v>
      </c>
      <c r="AI5" s="18">
        <f t="shared" si="0"/>
        <v>40777</v>
      </c>
      <c r="AJ5" s="18">
        <f t="shared" si="0"/>
        <v>40784</v>
      </c>
      <c r="AK5" s="18">
        <f t="shared" si="0"/>
        <v>40791</v>
      </c>
      <c r="AL5" s="18">
        <f t="shared" si="0"/>
        <v>40798</v>
      </c>
      <c r="AM5" s="18">
        <f t="shared" si="0"/>
        <v>40805</v>
      </c>
      <c r="AN5" s="18">
        <f t="shared" si="0"/>
        <v>40812</v>
      </c>
      <c r="AO5" s="18">
        <f t="shared" si="0"/>
        <v>40819</v>
      </c>
      <c r="AP5" s="18">
        <f t="shared" si="0"/>
        <v>40826</v>
      </c>
      <c r="AQ5" s="18">
        <f t="shared" si="0"/>
        <v>40833</v>
      </c>
      <c r="AR5" s="18">
        <f t="shared" si="0"/>
        <v>40840</v>
      </c>
      <c r="AS5" s="18">
        <f t="shared" si="0"/>
        <v>40847</v>
      </c>
      <c r="AT5" s="18">
        <f t="shared" si="0"/>
        <v>40854</v>
      </c>
      <c r="AU5" s="18">
        <f t="shared" si="0"/>
        <v>40861</v>
      </c>
      <c r="AV5" s="18">
        <f t="shared" si="0"/>
        <v>40868</v>
      </c>
      <c r="AW5" s="18">
        <f t="shared" si="0"/>
        <v>40875</v>
      </c>
      <c r="AX5" s="18">
        <f t="shared" si="0"/>
        <v>40882</v>
      </c>
      <c r="AY5" s="18">
        <f t="shared" si="0"/>
        <v>40889</v>
      </c>
      <c r="AZ5" s="18">
        <f t="shared" si="0"/>
        <v>40896</v>
      </c>
      <c r="BA5" s="18">
        <f t="shared" si="0"/>
        <v>40903</v>
      </c>
      <c r="BB5" s="18">
        <f t="shared" si="0"/>
        <v>40910</v>
      </c>
      <c r="BC5" s="18">
        <f t="shared" si="0"/>
        <v>40917</v>
      </c>
      <c r="BD5" s="18">
        <f t="shared" si="0"/>
        <v>40924</v>
      </c>
      <c r="BE5" s="18">
        <f t="shared" si="0"/>
        <v>40931</v>
      </c>
      <c r="BF5" s="18">
        <f t="shared" si="0"/>
        <v>40938</v>
      </c>
      <c r="BG5" s="18">
        <f t="shared" si="0"/>
        <v>40945</v>
      </c>
      <c r="BH5" s="18">
        <f t="shared" si="0"/>
        <v>40952</v>
      </c>
      <c r="BI5" s="18">
        <f t="shared" si="0"/>
        <v>40959</v>
      </c>
      <c r="BJ5" s="18">
        <f t="shared" si="0"/>
        <v>40966</v>
      </c>
      <c r="BK5" s="18">
        <f t="shared" si="0"/>
        <v>40973</v>
      </c>
      <c r="BL5" s="18">
        <f t="shared" si="0"/>
        <v>40980</v>
      </c>
      <c r="BM5" s="18">
        <f t="shared" si="0"/>
        <v>40987</v>
      </c>
      <c r="BN5" s="18">
        <f t="shared" si="0"/>
        <v>40994</v>
      </c>
      <c r="BO5" s="18">
        <f t="shared" ref="BO5:DZ5" si="1">BN5+7</f>
        <v>41001</v>
      </c>
      <c r="BP5" s="18">
        <f t="shared" si="1"/>
        <v>41008</v>
      </c>
      <c r="BQ5" s="18">
        <f t="shared" si="1"/>
        <v>41015</v>
      </c>
      <c r="BR5" s="18">
        <f t="shared" si="1"/>
        <v>41022</v>
      </c>
      <c r="BS5" s="18">
        <f t="shared" si="1"/>
        <v>41029</v>
      </c>
      <c r="BT5" s="18">
        <f t="shared" si="1"/>
        <v>41036</v>
      </c>
      <c r="BU5" s="18">
        <f t="shared" si="1"/>
        <v>41043</v>
      </c>
      <c r="BV5" s="18">
        <f t="shared" si="1"/>
        <v>41050</v>
      </c>
      <c r="BW5" s="18">
        <f t="shared" si="1"/>
        <v>41057</v>
      </c>
      <c r="BX5" s="18">
        <f t="shared" si="1"/>
        <v>41064</v>
      </c>
      <c r="BY5" s="18">
        <f t="shared" si="1"/>
        <v>41071</v>
      </c>
      <c r="BZ5" s="18">
        <f t="shared" si="1"/>
        <v>41078</v>
      </c>
      <c r="CA5" s="18">
        <f t="shared" si="1"/>
        <v>41085</v>
      </c>
      <c r="CB5" s="18">
        <f t="shared" si="1"/>
        <v>41092</v>
      </c>
      <c r="CC5" s="18">
        <f t="shared" si="1"/>
        <v>41099</v>
      </c>
      <c r="CD5" s="18">
        <f t="shared" si="1"/>
        <v>41106</v>
      </c>
      <c r="CE5" s="18">
        <f t="shared" si="1"/>
        <v>41113</v>
      </c>
      <c r="CF5" s="18">
        <f t="shared" si="1"/>
        <v>41120</v>
      </c>
      <c r="CG5" s="18">
        <f t="shared" si="1"/>
        <v>41127</v>
      </c>
      <c r="CH5" s="18">
        <f t="shared" si="1"/>
        <v>41134</v>
      </c>
      <c r="CI5" s="18">
        <f t="shared" si="1"/>
        <v>41141</v>
      </c>
      <c r="CJ5" s="18">
        <f t="shared" si="1"/>
        <v>41148</v>
      </c>
      <c r="CK5" s="18">
        <f t="shared" si="1"/>
        <v>41155</v>
      </c>
      <c r="CL5" s="18">
        <f t="shared" si="1"/>
        <v>41162</v>
      </c>
      <c r="CM5" s="18">
        <f t="shared" si="1"/>
        <v>41169</v>
      </c>
      <c r="CN5" s="18">
        <f t="shared" si="1"/>
        <v>41176</v>
      </c>
      <c r="CO5" s="18">
        <f t="shared" si="1"/>
        <v>41183</v>
      </c>
      <c r="CP5" s="18">
        <f t="shared" si="1"/>
        <v>41190</v>
      </c>
      <c r="CQ5" s="18">
        <f t="shared" si="1"/>
        <v>41197</v>
      </c>
      <c r="CR5" s="18">
        <f t="shared" si="1"/>
        <v>41204</v>
      </c>
      <c r="CS5" s="18">
        <f t="shared" si="1"/>
        <v>41211</v>
      </c>
      <c r="CT5" s="18">
        <f t="shared" si="1"/>
        <v>41218</v>
      </c>
      <c r="CU5" s="18">
        <f t="shared" si="1"/>
        <v>41225</v>
      </c>
      <c r="CV5" s="18">
        <f t="shared" si="1"/>
        <v>41232</v>
      </c>
      <c r="CW5" s="18">
        <f t="shared" si="1"/>
        <v>41239</v>
      </c>
      <c r="CX5" s="18">
        <f t="shared" si="1"/>
        <v>41246</v>
      </c>
      <c r="CY5" s="18">
        <f t="shared" si="1"/>
        <v>41253</v>
      </c>
      <c r="CZ5" s="18">
        <f t="shared" si="1"/>
        <v>41260</v>
      </c>
      <c r="DA5" s="18">
        <f t="shared" si="1"/>
        <v>41267</v>
      </c>
      <c r="DB5" s="18">
        <f t="shared" si="1"/>
        <v>41274</v>
      </c>
      <c r="DC5" s="18">
        <f t="shared" si="1"/>
        <v>41281</v>
      </c>
      <c r="DD5" s="18">
        <f t="shared" si="1"/>
        <v>41288</v>
      </c>
      <c r="DE5" s="18">
        <f t="shared" si="1"/>
        <v>41295</v>
      </c>
      <c r="DF5" s="18">
        <f t="shared" si="1"/>
        <v>41302</v>
      </c>
      <c r="DG5" s="18">
        <f t="shared" si="1"/>
        <v>41309</v>
      </c>
      <c r="DH5" s="18">
        <f t="shared" si="1"/>
        <v>41316</v>
      </c>
      <c r="DI5" s="18">
        <f t="shared" si="1"/>
        <v>41323</v>
      </c>
      <c r="DJ5" s="18">
        <f t="shared" si="1"/>
        <v>41330</v>
      </c>
      <c r="DK5" s="18">
        <f t="shared" si="1"/>
        <v>41337</v>
      </c>
      <c r="DL5" s="18">
        <f t="shared" si="1"/>
        <v>41344</v>
      </c>
      <c r="DM5" s="18">
        <f t="shared" si="1"/>
        <v>41351</v>
      </c>
      <c r="DN5" s="18">
        <f t="shared" si="1"/>
        <v>41358</v>
      </c>
      <c r="DO5" s="18">
        <f t="shared" si="1"/>
        <v>41365</v>
      </c>
      <c r="DP5" s="18">
        <f t="shared" si="1"/>
        <v>41372</v>
      </c>
      <c r="DQ5" s="18">
        <f t="shared" si="1"/>
        <v>41379</v>
      </c>
      <c r="DR5" s="18">
        <f t="shared" si="1"/>
        <v>41386</v>
      </c>
      <c r="DS5" s="18">
        <f t="shared" si="1"/>
        <v>41393</v>
      </c>
      <c r="DT5" s="18">
        <f t="shared" si="1"/>
        <v>41400</v>
      </c>
      <c r="DU5" s="18">
        <f t="shared" si="1"/>
        <v>41407</v>
      </c>
      <c r="DV5" s="18">
        <f t="shared" si="1"/>
        <v>41414</v>
      </c>
      <c r="DW5" s="18">
        <f t="shared" si="1"/>
        <v>41421</v>
      </c>
      <c r="DX5" s="18">
        <f t="shared" si="1"/>
        <v>41428</v>
      </c>
      <c r="DY5" s="18">
        <f t="shared" si="1"/>
        <v>41435</v>
      </c>
      <c r="DZ5" s="18">
        <f t="shared" si="1"/>
        <v>41442</v>
      </c>
      <c r="EA5" s="18">
        <f t="shared" ref="EA5:GL5" si="2">DZ5+7</f>
        <v>41449</v>
      </c>
      <c r="EB5" s="18">
        <f t="shared" si="2"/>
        <v>41456</v>
      </c>
      <c r="EC5" s="18">
        <f t="shared" si="2"/>
        <v>41463</v>
      </c>
      <c r="ED5" s="18">
        <f t="shared" si="2"/>
        <v>41470</v>
      </c>
      <c r="EE5" s="18">
        <f t="shared" si="2"/>
        <v>41477</v>
      </c>
      <c r="EF5" s="18">
        <f t="shared" si="2"/>
        <v>41484</v>
      </c>
      <c r="EG5" s="18">
        <f t="shared" si="2"/>
        <v>41491</v>
      </c>
      <c r="EH5" s="18">
        <f t="shared" si="2"/>
        <v>41498</v>
      </c>
      <c r="EI5" s="18">
        <f t="shared" si="2"/>
        <v>41505</v>
      </c>
      <c r="EJ5" s="18">
        <f t="shared" si="2"/>
        <v>41512</v>
      </c>
      <c r="EK5" s="18">
        <f t="shared" si="2"/>
        <v>41519</v>
      </c>
      <c r="EL5" s="18">
        <f t="shared" si="2"/>
        <v>41526</v>
      </c>
      <c r="EM5" s="18">
        <f t="shared" si="2"/>
        <v>41533</v>
      </c>
      <c r="EN5" s="18">
        <f t="shared" si="2"/>
        <v>41540</v>
      </c>
      <c r="EO5" s="18">
        <f t="shared" si="2"/>
        <v>41547</v>
      </c>
      <c r="EP5" s="18">
        <f t="shared" si="2"/>
        <v>41554</v>
      </c>
      <c r="EQ5" s="18">
        <f t="shared" si="2"/>
        <v>41561</v>
      </c>
      <c r="ER5" s="18">
        <f t="shared" si="2"/>
        <v>41568</v>
      </c>
      <c r="ES5" s="18">
        <f t="shared" si="2"/>
        <v>41575</v>
      </c>
      <c r="ET5" s="18">
        <f t="shared" si="2"/>
        <v>41582</v>
      </c>
      <c r="EU5" s="18">
        <f t="shared" si="2"/>
        <v>41589</v>
      </c>
      <c r="EV5" s="18">
        <f t="shared" si="2"/>
        <v>41596</v>
      </c>
      <c r="EW5" s="18">
        <f t="shared" si="2"/>
        <v>41603</v>
      </c>
      <c r="EX5" s="18">
        <f t="shared" si="2"/>
        <v>41610</v>
      </c>
      <c r="EY5" s="18">
        <f t="shared" si="2"/>
        <v>41617</v>
      </c>
      <c r="EZ5" s="18">
        <f t="shared" si="2"/>
        <v>41624</v>
      </c>
      <c r="FA5" s="18">
        <f t="shared" si="2"/>
        <v>41631</v>
      </c>
      <c r="FB5" s="18">
        <f t="shared" si="2"/>
        <v>41638</v>
      </c>
      <c r="FC5" s="18">
        <f t="shared" si="2"/>
        <v>41645</v>
      </c>
      <c r="FD5" s="18">
        <f t="shared" si="2"/>
        <v>41652</v>
      </c>
      <c r="FE5" s="18">
        <f t="shared" si="2"/>
        <v>41659</v>
      </c>
      <c r="FF5" s="18">
        <f t="shared" si="2"/>
        <v>41666</v>
      </c>
      <c r="FG5" s="18">
        <f t="shared" si="2"/>
        <v>41673</v>
      </c>
      <c r="FH5" s="18">
        <f t="shared" si="2"/>
        <v>41680</v>
      </c>
      <c r="FI5" s="18">
        <f t="shared" si="2"/>
        <v>41687</v>
      </c>
      <c r="FJ5" s="18">
        <f t="shared" si="2"/>
        <v>41694</v>
      </c>
      <c r="FK5" s="18">
        <f t="shared" si="2"/>
        <v>41701</v>
      </c>
      <c r="FL5" s="18">
        <f t="shared" si="2"/>
        <v>41708</v>
      </c>
      <c r="FM5" s="18">
        <f t="shared" si="2"/>
        <v>41715</v>
      </c>
      <c r="FN5" s="18">
        <f t="shared" si="2"/>
        <v>41722</v>
      </c>
      <c r="FO5" s="18">
        <f t="shared" si="2"/>
        <v>41729</v>
      </c>
      <c r="FP5" s="18">
        <f t="shared" si="2"/>
        <v>41736</v>
      </c>
      <c r="FQ5" s="18">
        <f t="shared" si="2"/>
        <v>41743</v>
      </c>
      <c r="FR5" s="18">
        <f t="shared" si="2"/>
        <v>41750</v>
      </c>
      <c r="FS5" s="18">
        <f t="shared" si="2"/>
        <v>41757</v>
      </c>
      <c r="FT5" s="18">
        <f t="shared" si="2"/>
        <v>41764</v>
      </c>
      <c r="FU5" s="18">
        <f t="shared" si="2"/>
        <v>41771</v>
      </c>
      <c r="FV5" s="18">
        <f t="shared" si="2"/>
        <v>41778</v>
      </c>
      <c r="FW5" s="18">
        <f t="shared" si="2"/>
        <v>41785</v>
      </c>
      <c r="FX5" s="18">
        <f t="shared" si="2"/>
        <v>41792</v>
      </c>
      <c r="FY5" s="18">
        <f t="shared" si="2"/>
        <v>41799</v>
      </c>
      <c r="FZ5" s="18">
        <f t="shared" si="2"/>
        <v>41806</v>
      </c>
      <c r="GA5" s="18">
        <f t="shared" si="2"/>
        <v>41813</v>
      </c>
      <c r="GB5" s="18">
        <f t="shared" si="2"/>
        <v>41820</v>
      </c>
      <c r="GC5" s="18">
        <f t="shared" si="2"/>
        <v>41827</v>
      </c>
      <c r="GD5" s="18">
        <f t="shared" si="2"/>
        <v>41834</v>
      </c>
      <c r="GE5" s="18">
        <f t="shared" si="2"/>
        <v>41841</v>
      </c>
      <c r="GF5" s="18">
        <f t="shared" si="2"/>
        <v>41848</v>
      </c>
      <c r="GG5" s="18">
        <f t="shared" si="2"/>
        <v>41855</v>
      </c>
      <c r="GH5" s="18">
        <f t="shared" si="2"/>
        <v>41862</v>
      </c>
      <c r="GI5" s="18">
        <f t="shared" si="2"/>
        <v>41869</v>
      </c>
      <c r="GJ5" s="18">
        <f t="shared" si="2"/>
        <v>41876</v>
      </c>
      <c r="GK5" s="18">
        <f t="shared" si="2"/>
        <v>41883</v>
      </c>
      <c r="GL5" s="18">
        <f t="shared" si="2"/>
        <v>41890</v>
      </c>
      <c r="GM5" s="18">
        <f t="shared" ref="GM5:IX5" si="3">GL5+7</f>
        <v>41897</v>
      </c>
      <c r="GN5" s="18">
        <f t="shared" si="3"/>
        <v>41904</v>
      </c>
      <c r="GO5" s="18">
        <f t="shared" si="3"/>
        <v>41911</v>
      </c>
      <c r="GP5" s="18">
        <f t="shared" si="3"/>
        <v>41918</v>
      </c>
      <c r="GQ5" s="18">
        <f t="shared" si="3"/>
        <v>41925</v>
      </c>
      <c r="GR5" s="18">
        <f t="shared" si="3"/>
        <v>41932</v>
      </c>
      <c r="GS5" s="18">
        <f t="shared" si="3"/>
        <v>41939</v>
      </c>
      <c r="GT5" s="18">
        <f t="shared" si="3"/>
        <v>41946</v>
      </c>
      <c r="GU5" s="18">
        <f t="shared" si="3"/>
        <v>41953</v>
      </c>
      <c r="GV5" s="18">
        <f t="shared" si="3"/>
        <v>41960</v>
      </c>
      <c r="GW5" s="18">
        <f t="shared" si="3"/>
        <v>41967</v>
      </c>
      <c r="GX5" s="18">
        <f t="shared" si="3"/>
        <v>41974</v>
      </c>
      <c r="GY5" s="18">
        <f t="shared" si="3"/>
        <v>41981</v>
      </c>
      <c r="GZ5" s="18">
        <f t="shared" si="3"/>
        <v>41988</v>
      </c>
      <c r="HA5" s="18">
        <f t="shared" si="3"/>
        <v>41995</v>
      </c>
      <c r="HB5" s="18">
        <f t="shared" si="3"/>
        <v>42002</v>
      </c>
      <c r="HC5" s="18">
        <f t="shared" si="3"/>
        <v>42009</v>
      </c>
      <c r="HD5" s="18">
        <f t="shared" si="3"/>
        <v>42016</v>
      </c>
      <c r="HE5" s="18">
        <f t="shared" si="3"/>
        <v>42023</v>
      </c>
      <c r="HF5" s="18">
        <f t="shared" si="3"/>
        <v>42030</v>
      </c>
      <c r="HG5" s="18">
        <f t="shared" si="3"/>
        <v>42037</v>
      </c>
      <c r="HH5" s="18">
        <f t="shared" si="3"/>
        <v>42044</v>
      </c>
      <c r="HI5" s="18">
        <f t="shared" si="3"/>
        <v>42051</v>
      </c>
      <c r="HJ5" s="18">
        <f t="shared" si="3"/>
        <v>42058</v>
      </c>
      <c r="HK5" s="18">
        <f t="shared" si="3"/>
        <v>42065</v>
      </c>
      <c r="HL5" s="18">
        <f t="shared" si="3"/>
        <v>42072</v>
      </c>
      <c r="HM5" s="18">
        <f t="shared" si="3"/>
        <v>42079</v>
      </c>
      <c r="HN5" s="18">
        <f t="shared" si="3"/>
        <v>42086</v>
      </c>
      <c r="HO5" s="18">
        <f t="shared" si="3"/>
        <v>42093</v>
      </c>
      <c r="HP5" s="18">
        <f t="shared" si="3"/>
        <v>42100</v>
      </c>
      <c r="HQ5" s="18">
        <f t="shared" si="3"/>
        <v>42107</v>
      </c>
      <c r="HR5" s="18">
        <f t="shared" si="3"/>
        <v>42114</v>
      </c>
      <c r="HS5" s="18">
        <f t="shared" si="3"/>
        <v>42121</v>
      </c>
      <c r="HT5" s="18">
        <f t="shared" si="3"/>
        <v>42128</v>
      </c>
      <c r="HU5" s="18">
        <f t="shared" si="3"/>
        <v>42135</v>
      </c>
      <c r="HV5" s="18">
        <f t="shared" si="3"/>
        <v>42142</v>
      </c>
      <c r="HW5" s="18">
        <f t="shared" si="3"/>
        <v>42149</v>
      </c>
      <c r="HX5" s="18">
        <f t="shared" si="3"/>
        <v>42156</v>
      </c>
      <c r="HY5" s="18">
        <f t="shared" si="3"/>
        <v>42163</v>
      </c>
      <c r="HZ5" s="18">
        <f t="shared" si="3"/>
        <v>42170</v>
      </c>
      <c r="IA5" s="18">
        <f t="shared" si="3"/>
        <v>42177</v>
      </c>
      <c r="IB5" s="18">
        <f t="shared" si="3"/>
        <v>42184</v>
      </c>
      <c r="IC5" s="18">
        <f t="shared" si="3"/>
        <v>42191</v>
      </c>
      <c r="ID5" s="18">
        <f t="shared" si="3"/>
        <v>42198</v>
      </c>
      <c r="IE5" s="18">
        <f t="shared" si="3"/>
        <v>42205</v>
      </c>
      <c r="IF5" s="18">
        <f t="shared" si="3"/>
        <v>42212</v>
      </c>
      <c r="IG5" s="18">
        <f t="shared" si="3"/>
        <v>42219</v>
      </c>
      <c r="IH5" s="18">
        <f t="shared" si="3"/>
        <v>42226</v>
      </c>
      <c r="II5" s="18">
        <f t="shared" si="3"/>
        <v>42233</v>
      </c>
      <c r="IJ5" s="18">
        <f t="shared" si="3"/>
        <v>42240</v>
      </c>
      <c r="IK5" s="18">
        <f t="shared" si="3"/>
        <v>42247</v>
      </c>
      <c r="IL5" s="18">
        <f t="shared" si="3"/>
        <v>42254</v>
      </c>
      <c r="IM5" s="18">
        <f t="shared" si="3"/>
        <v>42261</v>
      </c>
      <c r="IN5" s="18">
        <f t="shared" si="3"/>
        <v>42268</v>
      </c>
      <c r="IO5" s="18">
        <f t="shared" si="3"/>
        <v>42275</v>
      </c>
      <c r="IP5" s="18">
        <f t="shared" si="3"/>
        <v>42282</v>
      </c>
      <c r="IQ5" s="18">
        <f t="shared" si="3"/>
        <v>42289</v>
      </c>
      <c r="IR5" s="18">
        <f t="shared" si="3"/>
        <v>42296</v>
      </c>
      <c r="IS5" s="18">
        <f t="shared" si="3"/>
        <v>42303</v>
      </c>
      <c r="IT5" s="18">
        <f t="shared" si="3"/>
        <v>42310</v>
      </c>
      <c r="IU5" s="18">
        <f t="shared" si="3"/>
        <v>42317</v>
      </c>
      <c r="IV5" s="18">
        <f t="shared" si="3"/>
        <v>42324</v>
      </c>
      <c r="IW5" s="18">
        <f t="shared" si="3"/>
        <v>42331</v>
      </c>
      <c r="IX5" s="18">
        <f t="shared" si="3"/>
        <v>42338</v>
      </c>
      <c r="IY5" s="18">
        <f t="shared" ref="IY5:LL5" si="4">IX5+7</f>
        <v>42345</v>
      </c>
      <c r="IZ5" s="18">
        <f t="shared" si="4"/>
        <v>42352</v>
      </c>
      <c r="JA5" s="18">
        <f t="shared" si="4"/>
        <v>42359</v>
      </c>
      <c r="JB5" s="18">
        <f t="shared" si="4"/>
        <v>42366</v>
      </c>
      <c r="JC5" s="18">
        <f t="shared" si="4"/>
        <v>42373</v>
      </c>
      <c r="JD5" s="18">
        <f t="shared" si="4"/>
        <v>42380</v>
      </c>
      <c r="JE5" s="18">
        <f t="shared" si="4"/>
        <v>42387</v>
      </c>
      <c r="JF5" s="18">
        <f t="shared" si="4"/>
        <v>42394</v>
      </c>
      <c r="JG5" s="18">
        <f t="shared" si="4"/>
        <v>42401</v>
      </c>
      <c r="JH5" s="18">
        <f t="shared" si="4"/>
        <v>42408</v>
      </c>
      <c r="JI5" s="18">
        <f t="shared" si="4"/>
        <v>42415</v>
      </c>
      <c r="JJ5" s="18">
        <f t="shared" si="4"/>
        <v>42422</v>
      </c>
      <c r="JK5" s="18">
        <f t="shared" si="4"/>
        <v>42429</v>
      </c>
      <c r="JL5" s="18">
        <f t="shared" si="4"/>
        <v>42436</v>
      </c>
      <c r="JM5" s="18">
        <f t="shared" si="4"/>
        <v>42443</v>
      </c>
      <c r="JN5" s="18">
        <f t="shared" si="4"/>
        <v>42450</v>
      </c>
      <c r="JO5" s="18">
        <f t="shared" si="4"/>
        <v>42457</v>
      </c>
      <c r="JP5" s="18">
        <f t="shared" si="4"/>
        <v>42464</v>
      </c>
      <c r="JQ5" s="18">
        <f t="shared" si="4"/>
        <v>42471</v>
      </c>
      <c r="JR5" s="18">
        <f t="shared" si="4"/>
        <v>42478</v>
      </c>
      <c r="JS5" s="18">
        <f t="shared" si="4"/>
        <v>42485</v>
      </c>
      <c r="JT5" s="18">
        <f t="shared" si="4"/>
        <v>42492</v>
      </c>
      <c r="JU5" s="18">
        <f t="shared" si="4"/>
        <v>42499</v>
      </c>
      <c r="JV5" s="18">
        <f t="shared" si="4"/>
        <v>42506</v>
      </c>
      <c r="JW5" s="18">
        <f t="shared" si="4"/>
        <v>42513</v>
      </c>
      <c r="JX5" s="18">
        <f t="shared" si="4"/>
        <v>42520</v>
      </c>
      <c r="JY5" s="18">
        <f t="shared" si="4"/>
        <v>42527</v>
      </c>
      <c r="JZ5" s="18">
        <f t="shared" si="4"/>
        <v>42534</v>
      </c>
      <c r="KA5" s="18">
        <f t="shared" si="4"/>
        <v>42541</v>
      </c>
      <c r="KB5" s="18">
        <f t="shared" si="4"/>
        <v>42548</v>
      </c>
      <c r="KC5" s="18">
        <f t="shared" si="4"/>
        <v>42555</v>
      </c>
      <c r="KD5" s="18">
        <f t="shared" si="4"/>
        <v>42562</v>
      </c>
      <c r="KE5" s="18">
        <f t="shared" si="4"/>
        <v>42569</v>
      </c>
      <c r="KF5" s="18">
        <f t="shared" si="4"/>
        <v>42576</v>
      </c>
      <c r="KG5" s="18">
        <f t="shared" si="4"/>
        <v>42583</v>
      </c>
      <c r="KH5" s="18">
        <f t="shared" si="4"/>
        <v>42590</v>
      </c>
      <c r="KI5" s="18">
        <f t="shared" si="4"/>
        <v>42597</v>
      </c>
      <c r="KJ5" s="18">
        <f t="shared" si="4"/>
        <v>42604</v>
      </c>
      <c r="KK5" s="18">
        <f t="shared" si="4"/>
        <v>42611</v>
      </c>
      <c r="KL5" s="18">
        <f t="shared" si="4"/>
        <v>42618</v>
      </c>
      <c r="KM5" s="18">
        <f t="shared" si="4"/>
        <v>42625</v>
      </c>
      <c r="KN5" s="18">
        <f t="shared" si="4"/>
        <v>42632</v>
      </c>
      <c r="KO5" s="18">
        <f t="shared" si="4"/>
        <v>42639</v>
      </c>
      <c r="KP5" s="18">
        <f t="shared" si="4"/>
        <v>42646</v>
      </c>
      <c r="KQ5" s="18">
        <f t="shared" si="4"/>
        <v>42653</v>
      </c>
      <c r="KR5" s="18">
        <f t="shared" si="4"/>
        <v>42660</v>
      </c>
      <c r="KS5" s="18">
        <f t="shared" si="4"/>
        <v>42667</v>
      </c>
      <c r="KT5" s="18">
        <f t="shared" si="4"/>
        <v>42674</v>
      </c>
      <c r="KU5" s="18">
        <f t="shared" si="4"/>
        <v>42681</v>
      </c>
      <c r="KV5" s="18">
        <f t="shared" si="4"/>
        <v>42688</v>
      </c>
      <c r="KW5" s="18">
        <f t="shared" si="4"/>
        <v>42695</v>
      </c>
      <c r="KX5" s="18">
        <f t="shared" si="4"/>
        <v>42702</v>
      </c>
      <c r="KY5" s="18">
        <f t="shared" si="4"/>
        <v>42709</v>
      </c>
      <c r="KZ5" s="18">
        <f t="shared" si="4"/>
        <v>42716</v>
      </c>
      <c r="LA5" s="18">
        <f t="shared" si="4"/>
        <v>42723</v>
      </c>
      <c r="LB5" s="18">
        <f t="shared" si="4"/>
        <v>42730</v>
      </c>
      <c r="LC5" s="18">
        <f t="shared" si="4"/>
        <v>42737</v>
      </c>
      <c r="LD5" s="18">
        <f t="shared" si="4"/>
        <v>42744</v>
      </c>
      <c r="LE5" s="18">
        <f t="shared" si="4"/>
        <v>42751</v>
      </c>
      <c r="LF5" s="18">
        <f t="shared" si="4"/>
        <v>42758</v>
      </c>
      <c r="LG5" s="18">
        <f t="shared" si="4"/>
        <v>42765</v>
      </c>
      <c r="LH5" s="18">
        <f t="shared" si="4"/>
        <v>42772</v>
      </c>
      <c r="LI5" s="18">
        <f t="shared" si="4"/>
        <v>42779</v>
      </c>
      <c r="LJ5" s="18">
        <f t="shared" si="4"/>
        <v>42786</v>
      </c>
      <c r="LK5" s="18">
        <f t="shared" si="4"/>
        <v>42793</v>
      </c>
      <c r="LL5" s="18">
        <f t="shared" si="4"/>
        <v>42800</v>
      </c>
    </row>
    <row r="6" spans="1:324" x14ac:dyDescent="0.25">
      <c r="A6" t="s">
        <v>27</v>
      </c>
      <c r="B6" s="18">
        <f t="shared" ref="B6:BM6" si="5">B5+6</f>
        <v>40552</v>
      </c>
      <c r="C6" s="18">
        <f t="shared" si="5"/>
        <v>40559</v>
      </c>
      <c r="D6" s="18">
        <f t="shared" si="5"/>
        <v>40566</v>
      </c>
      <c r="E6" s="18">
        <f t="shared" si="5"/>
        <v>40573</v>
      </c>
      <c r="F6" s="18">
        <f t="shared" si="5"/>
        <v>40580</v>
      </c>
      <c r="G6" s="18">
        <f t="shared" si="5"/>
        <v>40587</v>
      </c>
      <c r="H6" s="18">
        <f t="shared" si="5"/>
        <v>40594</v>
      </c>
      <c r="I6" s="18">
        <f t="shared" si="5"/>
        <v>40601</v>
      </c>
      <c r="J6" s="18">
        <f t="shared" si="5"/>
        <v>40608</v>
      </c>
      <c r="K6" s="18">
        <f t="shared" si="5"/>
        <v>40615</v>
      </c>
      <c r="L6" s="18">
        <f t="shared" si="5"/>
        <v>40622</v>
      </c>
      <c r="M6" s="18">
        <f t="shared" si="5"/>
        <v>40629</v>
      </c>
      <c r="N6" s="18">
        <f t="shared" si="5"/>
        <v>40636</v>
      </c>
      <c r="O6" s="18">
        <f t="shared" si="5"/>
        <v>40643</v>
      </c>
      <c r="P6" s="18">
        <f t="shared" si="5"/>
        <v>40650</v>
      </c>
      <c r="Q6" s="18">
        <f t="shared" si="5"/>
        <v>40657</v>
      </c>
      <c r="R6" s="18">
        <f t="shared" si="5"/>
        <v>40664</v>
      </c>
      <c r="S6" s="18">
        <f t="shared" si="5"/>
        <v>40671</v>
      </c>
      <c r="T6" s="18">
        <f t="shared" si="5"/>
        <v>40678</v>
      </c>
      <c r="U6" s="18">
        <f t="shared" si="5"/>
        <v>40685</v>
      </c>
      <c r="V6" s="18">
        <f t="shared" si="5"/>
        <v>40692</v>
      </c>
      <c r="W6" s="18">
        <f t="shared" si="5"/>
        <v>40699</v>
      </c>
      <c r="X6" s="18">
        <f t="shared" si="5"/>
        <v>40706</v>
      </c>
      <c r="Y6" s="18">
        <f t="shared" si="5"/>
        <v>40713</v>
      </c>
      <c r="Z6" s="18">
        <f t="shared" si="5"/>
        <v>40720</v>
      </c>
      <c r="AA6" s="18">
        <f t="shared" si="5"/>
        <v>40727</v>
      </c>
      <c r="AB6" s="18">
        <f t="shared" si="5"/>
        <v>40734</v>
      </c>
      <c r="AC6" s="18">
        <f t="shared" si="5"/>
        <v>40741</v>
      </c>
      <c r="AD6" s="18">
        <f t="shared" si="5"/>
        <v>40748</v>
      </c>
      <c r="AE6" s="18">
        <f t="shared" si="5"/>
        <v>40755</v>
      </c>
      <c r="AF6" s="18">
        <f t="shared" si="5"/>
        <v>40762</v>
      </c>
      <c r="AG6" s="18">
        <f t="shared" si="5"/>
        <v>40769</v>
      </c>
      <c r="AH6" s="18">
        <f t="shared" si="5"/>
        <v>40776</v>
      </c>
      <c r="AI6" s="18">
        <f t="shared" si="5"/>
        <v>40783</v>
      </c>
      <c r="AJ6" s="18">
        <f t="shared" si="5"/>
        <v>40790</v>
      </c>
      <c r="AK6" s="18">
        <f t="shared" si="5"/>
        <v>40797</v>
      </c>
      <c r="AL6" s="18">
        <f t="shared" si="5"/>
        <v>40804</v>
      </c>
      <c r="AM6" s="18">
        <f t="shared" si="5"/>
        <v>40811</v>
      </c>
      <c r="AN6" s="18">
        <f t="shared" si="5"/>
        <v>40818</v>
      </c>
      <c r="AO6" s="18">
        <f t="shared" si="5"/>
        <v>40825</v>
      </c>
      <c r="AP6" s="18">
        <f t="shared" si="5"/>
        <v>40832</v>
      </c>
      <c r="AQ6" s="18">
        <f t="shared" si="5"/>
        <v>40839</v>
      </c>
      <c r="AR6" s="18">
        <f t="shared" si="5"/>
        <v>40846</v>
      </c>
      <c r="AS6" s="18">
        <f t="shared" si="5"/>
        <v>40853</v>
      </c>
      <c r="AT6" s="18">
        <f t="shared" si="5"/>
        <v>40860</v>
      </c>
      <c r="AU6" s="18">
        <f t="shared" si="5"/>
        <v>40867</v>
      </c>
      <c r="AV6" s="18">
        <f t="shared" si="5"/>
        <v>40874</v>
      </c>
      <c r="AW6" s="18">
        <f t="shared" si="5"/>
        <v>40881</v>
      </c>
      <c r="AX6" s="18">
        <f t="shared" si="5"/>
        <v>40888</v>
      </c>
      <c r="AY6" s="18">
        <f t="shared" si="5"/>
        <v>40895</v>
      </c>
      <c r="AZ6" s="18">
        <f t="shared" si="5"/>
        <v>40902</v>
      </c>
      <c r="BA6" s="18">
        <f t="shared" si="5"/>
        <v>40909</v>
      </c>
      <c r="BB6" s="18">
        <f t="shared" si="5"/>
        <v>40916</v>
      </c>
      <c r="BC6" s="18">
        <f t="shared" si="5"/>
        <v>40923</v>
      </c>
      <c r="BD6" s="18">
        <f t="shared" si="5"/>
        <v>40930</v>
      </c>
      <c r="BE6" s="18">
        <f t="shared" si="5"/>
        <v>40937</v>
      </c>
      <c r="BF6" s="18">
        <f t="shared" si="5"/>
        <v>40944</v>
      </c>
      <c r="BG6" s="18">
        <f t="shared" si="5"/>
        <v>40951</v>
      </c>
      <c r="BH6" s="18">
        <f t="shared" si="5"/>
        <v>40958</v>
      </c>
      <c r="BI6" s="18">
        <f t="shared" si="5"/>
        <v>40965</v>
      </c>
      <c r="BJ6" s="18">
        <f t="shared" si="5"/>
        <v>40972</v>
      </c>
      <c r="BK6" s="18">
        <f t="shared" si="5"/>
        <v>40979</v>
      </c>
      <c r="BL6" s="18">
        <f t="shared" si="5"/>
        <v>40986</v>
      </c>
      <c r="BM6" s="18">
        <f t="shared" si="5"/>
        <v>40993</v>
      </c>
      <c r="BN6" s="18">
        <f t="shared" ref="BN6:DY6" si="6">BN5+6</f>
        <v>41000</v>
      </c>
      <c r="BO6" s="18">
        <f t="shared" si="6"/>
        <v>41007</v>
      </c>
      <c r="BP6" s="18">
        <f t="shared" si="6"/>
        <v>41014</v>
      </c>
      <c r="BQ6" s="18">
        <f t="shared" si="6"/>
        <v>41021</v>
      </c>
      <c r="BR6" s="18">
        <f t="shared" si="6"/>
        <v>41028</v>
      </c>
      <c r="BS6" s="18">
        <f t="shared" si="6"/>
        <v>41035</v>
      </c>
      <c r="BT6" s="18">
        <f t="shared" si="6"/>
        <v>41042</v>
      </c>
      <c r="BU6" s="18">
        <f t="shared" si="6"/>
        <v>41049</v>
      </c>
      <c r="BV6" s="18">
        <f t="shared" si="6"/>
        <v>41056</v>
      </c>
      <c r="BW6" s="18">
        <f t="shared" si="6"/>
        <v>41063</v>
      </c>
      <c r="BX6" s="18">
        <f t="shared" si="6"/>
        <v>41070</v>
      </c>
      <c r="BY6" s="18">
        <f t="shared" si="6"/>
        <v>41077</v>
      </c>
      <c r="BZ6" s="18">
        <f t="shared" si="6"/>
        <v>41084</v>
      </c>
      <c r="CA6" s="18">
        <f t="shared" si="6"/>
        <v>41091</v>
      </c>
      <c r="CB6" s="18">
        <f t="shared" si="6"/>
        <v>41098</v>
      </c>
      <c r="CC6" s="18">
        <f t="shared" si="6"/>
        <v>41105</v>
      </c>
      <c r="CD6" s="18">
        <f t="shared" si="6"/>
        <v>41112</v>
      </c>
      <c r="CE6" s="18">
        <f t="shared" si="6"/>
        <v>41119</v>
      </c>
      <c r="CF6" s="18">
        <f t="shared" si="6"/>
        <v>41126</v>
      </c>
      <c r="CG6" s="18">
        <f t="shared" si="6"/>
        <v>41133</v>
      </c>
      <c r="CH6" s="18">
        <f t="shared" si="6"/>
        <v>41140</v>
      </c>
      <c r="CI6" s="18">
        <f t="shared" si="6"/>
        <v>41147</v>
      </c>
      <c r="CJ6" s="18">
        <f t="shared" si="6"/>
        <v>41154</v>
      </c>
      <c r="CK6" s="18">
        <f t="shared" si="6"/>
        <v>41161</v>
      </c>
      <c r="CL6" s="18">
        <f t="shared" si="6"/>
        <v>41168</v>
      </c>
      <c r="CM6" s="18">
        <f t="shared" si="6"/>
        <v>41175</v>
      </c>
      <c r="CN6" s="18">
        <f t="shared" si="6"/>
        <v>41182</v>
      </c>
      <c r="CO6" s="18">
        <f t="shared" si="6"/>
        <v>41189</v>
      </c>
      <c r="CP6" s="18">
        <f t="shared" si="6"/>
        <v>41196</v>
      </c>
      <c r="CQ6" s="18">
        <f t="shared" si="6"/>
        <v>41203</v>
      </c>
      <c r="CR6" s="18">
        <f t="shared" si="6"/>
        <v>41210</v>
      </c>
      <c r="CS6" s="18">
        <f t="shared" si="6"/>
        <v>41217</v>
      </c>
      <c r="CT6" s="18">
        <f t="shared" si="6"/>
        <v>41224</v>
      </c>
      <c r="CU6" s="18">
        <f t="shared" si="6"/>
        <v>41231</v>
      </c>
      <c r="CV6" s="18">
        <f t="shared" si="6"/>
        <v>41238</v>
      </c>
      <c r="CW6" s="18">
        <f t="shared" si="6"/>
        <v>41245</v>
      </c>
      <c r="CX6" s="18">
        <f t="shared" si="6"/>
        <v>41252</v>
      </c>
      <c r="CY6" s="18">
        <f t="shared" si="6"/>
        <v>41259</v>
      </c>
      <c r="CZ6" s="18">
        <f t="shared" si="6"/>
        <v>41266</v>
      </c>
      <c r="DA6" s="18">
        <f t="shared" si="6"/>
        <v>41273</v>
      </c>
      <c r="DB6" s="18">
        <f t="shared" si="6"/>
        <v>41280</v>
      </c>
      <c r="DC6" s="18">
        <f t="shared" si="6"/>
        <v>41287</v>
      </c>
      <c r="DD6" s="18">
        <f t="shared" si="6"/>
        <v>41294</v>
      </c>
      <c r="DE6" s="18">
        <f t="shared" si="6"/>
        <v>41301</v>
      </c>
      <c r="DF6" s="18">
        <f t="shared" si="6"/>
        <v>41308</v>
      </c>
      <c r="DG6" s="18">
        <f t="shared" si="6"/>
        <v>41315</v>
      </c>
      <c r="DH6" s="18">
        <f t="shared" si="6"/>
        <v>41322</v>
      </c>
      <c r="DI6" s="18">
        <f t="shared" si="6"/>
        <v>41329</v>
      </c>
      <c r="DJ6" s="18">
        <f t="shared" si="6"/>
        <v>41336</v>
      </c>
      <c r="DK6" s="18">
        <f t="shared" si="6"/>
        <v>41343</v>
      </c>
      <c r="DL6" s="18">
        <f t="shared" si="6"/>
        <v>41350</v>
      </c>
      <c r="DM6" s="18">
        <f t="shared" si="6"/>
        <v>41357</v>
      </c>
      <c r="DN6" s="18">
        <f t="shared" si="6"/>
        <v>41364</v>
      </c>
      <c r="DO6" s="18">
        <f t="shared" si="6"/>
        <v>41371</v>
      </c>
      <c r="DP6" s="18">
        <f t="shared" si="6"/>
        <v>41378</v>
      </c>
      <c r="DQ6" s="18">
        <f t="shared" si="6"/>
        <v>41385</v>
      </c>
      <c r="DR6" s="18">
        <f t="shared" si="6"/>
        <v>41392</v>
      </c>
      <c r="DS6" s="18">
        <f t="shared" si="6"/>
        <v>41399</v>
      </c>
      <c r="DT6" s="18">
        <f t="shared" si="6"/>
        <v>41406</v>
      </c>
      <c r="DU6" s="18">
        <f t="shared" si="6"/>
        <v>41413</v>
      </c>
      <c r="DV6" s="18">
        <f t="shared" si="6"/>
        <v>41420</v>
      </c>
      <c r="DW6" s="18">
        <f t="shared" si="6"/>
        <v>41427</v>
      </c>
      <c r="DX6" s="18">
        <f t="shared" si="6"/>
        <v>41434</v>
      </c>
      <c r="DY6" s="18">
        <f t="shared" si="6"/>
        <v>41441</v>
      </c>
      <c r="DZ6" s="18">
        <f t="shared" ref="DZ6:GK6" si="7">DZ5+6</f>
        <v>41448</v>
      </c>
      <c r="EA6" s="18">
        <f t="shared" si="7"/>
        <v>41455</v>
      </c>
      <c r="EB6" s="18">
        <f t="shared" si="7"/>
        <v>41462</v>
      </c>
      <c r="EC6" s="18">
        <f t="shared" si="7"/>
        <v>41469</v>
      </c>
      <c r="ED6" s="18">
        <f t="shared" si="7"/>
        <v>41476</v>
      </c>
      <c r="EE6" s="18">
        <f t="shared" si="7"/>
        <v>41483</v>
      </c>
      <c r="EF6" s="18">
        <f t="shared" si="7"/>
        <v>41490</v>
      </c>
      <c r="EG6" s="18">
        <f t="shared" si="7"/>
        <v>41497</v>
      </c>
      <c r="EH6" s="18">
        <f t="shared" si="7"/>
        <v>41504</v>
      </c>
      <c r="EI6" s="18">
        <f t="shared" si="7"/>
        <v>41511</v>
      </c>
      <c r="EJ6" s="18">
        <f t="shared" si="7"/>
        <v>41518</v>
      </c>
      <c r="EK6" s="18">
        <f t="shared" si="7"/>
        <v>41525</v>
      </c>
      <c r="EL6" s="18">
        <f t="shared" si="7"/>
        <v>41532</v>
      </c>
      <c r="EM6" s="18">
        <f t="shared" si="7"/>
        <v>41539</v>
      </c>
      <c r="EN6" s="18">
        <f t="shared" si="7"/>
        <v>41546</v>
      </c>
      <c r="EO6" s="18">
        <f t="shared" si="7"/>
        <v>41553</v>
      </c>
      <c r="EP6" s="18">
        <f t="shared" si="7"/>
        <v>41560</v>
      </c>
      <c r="EQ6" s="18">
        <f t="shared" si="7"/>
        <v>41567</v>
      </c>
      <c r="ER6" s="18">
        <f t="shared" si="7"/>
        <v>41574</v>
      </c>
      <c r="ES6" s="18">
        <f t="shared" si="7"/>
        <v>41581</v>
      </c>
      <c r="ET6" s="18">
        <f t="shared" si="7"/>
        <v>41588</v>
      </c>
      <c r="EU6" s="18">
        <f t="shared" si="7"/>
        <v>41595</v>
      </c>
      <c r="EV6" s="18">
        <f t="shared" si="7"/>
        <v>41602</v>
      </c>
      <c r="EW6" s="18">
        <f t="shared" si="7"/>
        <v>41609</v>
      </c>
      <c r="EX6" s="18">
        <f t="shared" si="7"/>
        <v>41616</v>
      </c>
      <c r="EY6" s="18">
        <f t="shared" si="7"/>
        <v>41623</v>
      </c>
      <c r="EZ6" s="18">
        <f t="shared" si="7"/>
        <v>41630</v>
      </c>
      <c r="FA6" s="18">
        <f t="shared" si="7"/>
        <v>41637</v>
      </c>
      <c r="FB6" s="18">
        <f t="shared" si="7"/>
        <v>41644</v>
      </c>
      <c r="FC6" s="18">
        <f t="shared" si="7"/>
        <v>41651</v>
      </c>
      <c r="FD6" s="18">
        <f t="shared" si="7"/>
        <v>41658</v>
      </c>
      <c r="FE6" s="18">
        <f t="shared" si="7"/>
        <v>41665</v>
      </c>
      <c r="FF6" s="18">
        <f t="shared" si="7"/>
        <v>41672</v>
      </c>
      <c r="FG6" s="18">
        <f t="shared" si="7"/>
        <v>41679</v>
      </c>
      <c r="FH6" s="18">
        <f t="shared" si="7"/>
        <v>41686</v>
      </c>
      <c r="FI6" s="18">
        <f t="shared" si="7"/>
        <v>41693</v>
      </c>
      <c r="FJ6" s="18">
        <f t="shared" si="7"/>
        <v>41700</v>
      </c>
      <c r="FK6" s="18">
        <f t="shared" si="7"/>
        <v>41707</v>
      </c>
      <c r="FL6" s="18">
        <f t="shared" si="7"/>
        <v>41714</v>
      </c>
      <c r="FM6" s="18">
        <f t="shared" si="7"/>
        <v>41721</v>
      </c>
      <c r="FN6" s="18">
        <f t="shared" si="7"/>
        <v>41728</v>
      </c>
      <c r="FO6" s="18">
        <f t="shared" si="7"/>
        <v>41735</v>
      </c>
      <c r="FP6" s="18">
        <f t="shared" si="7"/>
        <v>41742</v>
      </c>
      <c r="FQ6" s="18">
        <f t="shared" si="7"/>
        <v>41749</v>
      </c>
      <c r="FR6" s="18">
        <f t="shared" si="7"/>
        <v>41756</v>
      </c>
      <c r="FS6" s="18">
        <f t="shared" si="7"/>
        <v>41763</v>
      </c>
      <c r="FT6" s="18">
        <f t="shared" si="7"/>
        <v>41770</v>
      </c>
      <c r="FU6" s="18">
        <f t="shared" si="7"/>
        <v>41777</v>
      </c>
      <c r="FV6" s="18">
        <f t="shared" si="7"/>
        <v>41784</v>
      </c>
      <c r="FW6" s="18">
        <f t="shared" si="7"/>
        <v>41791</v>
      </c>
      <c r="FX6" s="18">
        <f t="shared" si="7"/>
        <v>41798</v>
      </c>
      <c r="FY6" s="18">
        <f t="shared" si="7"/>
        <v>41805</v>
      </c>
      <c r="FZ6" s="18">
        <f t="shared" si="7"/>
        <v>41812</v>
      </c>
      <c r="GA6" s="18">
        <f t="shared" si="7"/>
        <v>41819</v>
      </c>
      <c r="GB6" s="18">
        <f t="shared" si="7"/>
        <v>41826</v>
      </c>
      <c r="GC6" s="18">
        <f t="shared" si="7"/>
        <v>41833</v>
      </c>
      <c r="GD6" s="18">
        <f t="shared" si="7"/>
        <v>41840</v>
      </c>
      <c r="GE6" s="18">
        <f t="shared" si="7"/>
        <v>41847</v>
      </c>
      <c r="GF6" s="18">
        <f t="shared" si="7"/>
        <v>41854</v>
      </c>
      <c r="GG6" s="18">
        <f t="shared" si="7"/>
        <v>41861</v>
      </c>
      <c r="GH6" s="18">
        <f t="shared" si="7"/>
        <v>41868</v>
      </c>
      <c r="GI6" s="18">
        <f t="shared" si="7"/>
        <v>41875</v>
      </c>
      <c r="GJ6" s="18">
        <f t="shared" si="7"/>
        <v>41882</v>
      </c>
      <c r="GK6" s="18">
        <f t="shared" si="7"/>
        <v>41889</v>
      </c>
      <c r="GL6" s="18">
        <f t="shared" ref="GL6:IW6" si="8">GL5+6</f>
        <v>41896</v>
      </c>
      <c r="GM6" s="18">
        <f t="shared" si="8"/>
        <v>41903</v>
      </c>
      <c r="GN6" s="18">
        <f t="shared" si="8"/>
        <v>41910</v>
      </c>
      <c r="GO6" s="18">
        <f t="shared" si="8"/>
        <v>41917</v>
      </c>
      <c r="GP6" s="18">
        <f t="shared" si="8"/>
        <v>41924</v>
      </c>
      <c r="GQ6" s="18">
        <f t="shared" si="8"/>
        <v>41931</v>
      </c>
      <c r="GR6" s="18">
        <f t="shared" si="8"/>
        <v>41938</v>
      </c>
      <c r="GS6" s="18">
        <f t="shared" si="8"/>
        <v>41945</v>
      </c>
      <c r="GT6" s="18">
        <f t="shared" si="8"/>
        <v>41952</v>
      </c>
      <c r="GU6" s="18">
        <f t="shared" si="8"/>
        <v>41959</v>
      </c>
      <c r="GV6" s="18">
        <f t="shared" si="8"/>
        <v>41966</v>
      </c>
      <c r="GW6" s="18">
        <f t="shared" si="8"/>
        <v>41973</v>
      </c>
      <c r="GX6" s="18">
        <f t="shared" si="8"/>
        <v>41980</v>
      </c>
      <c r="GY6" s="18">
        <f t="shared" si="8"/>
        <v>41987</v>
      </c>
      <c r="GZ6" s="18">
        <f t="shared" si="8"/>
        <v>41994</v>
      </c>
      <c r="HA6" s="18">
        <f t="shared" si="8"/>
        <v>42001</v>
      </c>
      <c r="HB6" s="18">
        <f t="shared" si="8"/>
        <v>42008</v>
      </c>
      <c r="HC6" s="18">
        <f t="shared" si="8"/>
        <v>42015</v>
      </c>
      <c r="HD6" s="18">
        <f t="shared" si="8"/>
        <v>42022</v>
      </c>
      <c r="HE6" s="18">
        <f t="shared" si="8"/>
        <v>42029</v>
      </c>
      <c r="HF6" s="18">
        <f t="shared" si="8"/>
        <v>42036</v>
      </c>
      <c r="HG6" s="18">
        <f t="shared" si="8"/>
        <v>42043</v>
      </c>
      <c r="HH6" s="18">
        <f t="shared" si="8"/>
        <v>42050</v>
      </c>
      <c r="HI6" s="18">
        <f t="shared" si="8"/>
        <v>42057</v>
      </c>
      <c r="HJ6" s="18">
        <f t="shared" si="8"/>
        <v>42064</v>
      </c>
      <c r="HK6" s="18">
        <f t="shared" si="8"/>
        <v>42071</v>
      </c>
      <c r="HL6" s="18">
        <f t="shared" si="8"/>
        <v>42078</v>
      </c>
      <c r="HM6" s="18">
        <f t="shared" si="8"/>
        <v>42085</v>
      </c>
      <c r="HN6" s="18">
        <f t="shared" si="8"/>
        <v>42092</v>
      </c>
      <c r="HO6" s="18">
        <f t="shared" si="8"/>
        <v>42099</v>
      </c>
      <c r="HP6" s="18">
        <f t="shared" si="8"/>
        <v>42106</v>
      </c>
      <c r="HQ6" s="18">
        <f t="shared" si="8"/>
        <v>42113</v>
      </c>
      <c r="HR6" s="18">
        <f t="shared" si="8"/>
        <v>42120</v>
      </c>
      <c r="HS6" s="18">
        <f t="shared" si="8"/>
        <v>42127</v>
      </c>
      <c r="HT6" s="18">
        <f t="shared" si="8"/>
        <v>42134</v>
      </c>
      <c r="HU6" s="18">
        <f t="shared" si="8"/>
        <v>42141</v>
      </c>
      <c r="HV6" s="18">
        <f t="shared" si="8"/>
        <v>42148</v>
      </c>
      <c r="HW6" s="18">
        <f t="shared" si="8"/>
        <v>42155</v>
      </c>
      <c r="HX6" s="18">
        <f t="shared" si="8"/>
        <v>42162</v>
      </c>
      <c r="HY6" s="18">
        <f t="shared" si="8"/>
        <v>42169</v>
      </c>
      <c r="HZ6" s="18">
        <f t="shared" si="8"/>
        <v>42176</v>
      </c>
      <c r="IA6" s="18">
        <f t="shared" si="8"/>
        <v>42183</v>
      </c>
      <c r="IB6" s="18">
        <f t="shared" si="8"/>
        <v>42190</v>
      </c>
      <c r="IC6" s="18">
        <f t="shared" si="8"/>
        <v>42197</v>
      </c>
      <c r="ID6" s="18">
        <f t="shared" si="8"/>
        <v>42204</v>
      </c>
      <c r="IE6" s="18">
        <f t="shared" si="8"/>
        <v>42211</v>
      </c>
      <c r="IF6" s="18">
        <f t="shared" si="8"/>
        <v>42218</v>
      </c>
      <c r="IG6" s="18">
        <f t="shared" si="8"/>
        <v>42225</v>
      </c>
      <c r="IH6" s="18">
        <f t="shared" si="8"/>
        <v>42232</v>
      </c>
      <c r="II6" s="18">
        <f t="shared" si="8"/>
        <v>42239</v>
      </c>
      <c r="IJ6" s="18">
        <f t="shared" si="8"/>
        <v>42246</v>
      </c>
      <c r="IK6" s="18">
        <f t="shared" si="8"/>
        <v>42253</v>
      </c>
      <c r="IL6" s="18">
        <f t="shared" si="8"/>
        <v>42260</v>
      </c>
      <c r="IM6" s="18">
        <f t="shared" si="8"/>
        <v>42267</v>
      </c>
      <c r="IN6" s="18">
        <f t="shared" si="8"/>
        <v>42274</v>
      </c>
      <c r="IO6" s="18">
        <f t="shared" si="8"/>
        <v>42281</v>
      </c>
      <c r="IP6" s="18">
        <f t="shared" si="8"/>
        <v>42288</v>
      </c>
      <c r="IQ6" s="18">
        <f t="shared" si="8"/>
        <v>42295</v>
      </c>
      <c r="IR6" s="18">
        <f t="shared" si="8"/>
        <v>42302</v>
      </c>
      <c r="IS6" s="18">
        <f t="shared" si="8"/>
        <v>42309</v>
      </c>
      <c r="IT6" s="18">
        <f t="shared" si="8"/>
        <v>42316</v>
      </c>
      <c r="IU6" s="18">
        <f t="shared" si="8"/>
        <v>42323</v>
      </c>
      <c r="IV6" s="18">
        <f t="shared" si="8"/>
        <v>42330</v>
      </c>
      <c r="IW6" s="18">
        <f t="shared" si="8"/>
        <v>42337</v>
      </c>
      <c r="IX6" s="18">
        <f t="shared" ref="IX6:LI6" si="9">IX5+6</f>
        <v>42344</v>
      </c>
      <c r="IY6" s="18">
        <f t="shared" si="9"/>
        <v>42351</v>
      </c>
      <c r="IZ6" s="18">
        <f t="shared" si="9"/>
        <v>42358</v>
      </c>
      <c r="JA6" s="18">
        <f t="shared" si="9"/>
        <v>42365</v>
      </c>
      <c r="JB6" s="18">
        <f t="shared" si="9"/>
        <v>42372</v>
      </c>
      <c r="JC6" s="18">
        <f t="shared" si="9"/>
        <v>42379</v>
      </c>
      <c r="JD6" s="18">
        <f t="shared" si="9"/>
        <v>42386</v>
      </c>
      <c r="JE6" s="18">
        <f t="shared" si="9"/>
        <v>42393</v>
      </c>
      <c r="JF6" s="18">
        <f t="shared" si="9"/>
        <v>42400</v>
      </c>
      <c r="JG6" s="18">
        <f t="shared" si="9"/>
        <v>42407</v>
      </c>
      <c r="JH6" s="18">
        <f t="shared" si="9"/>
        <v>42414</v>
      </c>
      <c r="JI6" s="18">
        <f t="shared" si="9"/>
        <v>42421</v>
      </c>
      <c r="JJ6" s="18">
        <f t="shared" si="9"/>
        <v>42428</v>
      </c>
      <c r="JK6" s="18">
        <f t="shared" si="9"/>
        <v>42435</v>
      </c>
      <c r="JL6" s="18">
        <f t="shared" si="9"/>
        <v>42442</v>
      </c>
      <c r="JM6" s="18">
        <f t="shared" si="9"/>
        <v>42449</v>
      </c>
      <c r="JN6" s="18">
        <f t="shared" si="9"/>
        <v>42456</v>
      </c>
      <c r="JO6" s="18">
        <f t="shared" si="9"/>
        <v>42463</v>
      </c>
      <c r="JP6" s="18">
        <f t="shared" si="9"/>
        <v>42470</v>
      </c>
      <c r="JQ6" s="18">
        <f t="shared" si="9"/>
        <v>42477</v>
      </c>
      <c r="JR6" s="18">
        <f t="shared" si="9"/>
        <v>42484</v>
      </c>
      <c r="JS6" s="18">
        <f t="shared" si="9"/>
        <v>42491</v>
      </c>
      <c r="JT6" s="18">
        <f t="shared" si="9"/>
        <v>42498</v>
      </c>
      <c r="JU6" s="18">
        <f t="shared" si="9"/>
        <v>42505</v>
      </c>
      <c r="JV6" s="18">
        <f t="shared" si="9"/>
        <v>42512</v>
      </c>
      <c r="JW6" s="18">
        <f t="shared" si="9"/>
        <v>42519</v>
      </c>
      <c r="JX6" s="18">
        <f t="shared" si="9"/>
        <v>42526</v>
      </c>
      <c r="JY6" s="18">
        <f t="shared" si="9"/>
        <v>42533</v>
      </c>
      <c r="JZ6" s="18">
        <f t="shared" si="9"/>
        <v>42540</v>
      </c>
      <c r="KA6" s="18">
        <f t="shared" si="9"/>
        <v>42547</v>
      </c>
      <c r="KB6" s="18">
        <f t="shared" si="9"/>
        <v>42554</v>
      </c>
      <c r="KC6" s="18">
        <f t="shared" si="9"/>
        <v>42561</v>
      </c>
      <c r="KD6" s="18">
        <f t="shared" si="9"/>
        <v>42568</v>
      </c>
      <c r="KE6" s="18">
        <f t="shared" si="9"/>
        <v>42575</v>
      </c>
      <c r="KF6" s="18">
        <f t="shared" si="9"/>
        <v>42582</v>
      </c>
      <c r="KG6" s="18">
        <f t="shared" si="9"/>
        <v>42589</v>
      </c>
      <c r="KH6" s="18">
        <f t="shared" si="9"/>
        <v>42596</v>
      </c>
      <c r="KI6" s="18">
        <f t="shared" si="9"/>
        <v>42603</v>
      </c>
      <c r="KJ6" s="18">
        <f t="shared" si="9"/>
        <v>42610</v>
      </c>
      <c r="KK6" s="18">
        <f t="shared" si="9"/>
        <v>42617</v>
      </c>
      <c r="KL6" s="18">
        <f t="shared" si="9"/>
        <v>42624</v>
      </c>
      <c r="KM6" s="18">
        <f t="shared" si="9"/>
        <v>42631</v>
      </c>
      <c r="KN6" s="18">
        <f t="shared" si="9"/>
        <v>42638</v>
      </c>
      <c r="KO6" s="18">
        <f t="shared" si="9"/>
        <v>42645</v>
      </c>
      <c r="KP6" s="18">
        <f t="shared" si="9"/>
        <v>42652</v>
      </c>
      <c r="KQ6" s="18">
        <f t="shared" si="9"/>
        <v>42659</v>
      </c>
      <c r="KR6" s="18">
        <f t="shared" si="9"/>
        <v>42666</v>
      </c>
      <c r="KS6" s="18">
        <f t="shared" si="9"/>
        <v>42673</v>
      </c>
      <c r="KT6" s="18">
        <f t="shared" si="9"/>
        <v>42680</v>
      </c>
      <c r="KU6" s="18">
        <f t="shared" si="9"/>
        <v>42687</v>
      </c>
      <c r="KV6" s="18">
        <f t="shared" si="9"/>
        <v>42694</v>
      </c>
      <c r="KW6" s="18">
        <f t="shared" si="9"/>
        <v>42701</v>
      </c>
      <c r="KX6" s="18">
        <f t="shared" si="9"/>
        <v>42708</v>
      </c>
      <c r="KY6" s="18">
        <f t="shared" si="9"/>
        <v>42715</v>
      </c>
      <c r="KZ6" s="18">
        <f t="shared" si="9"/>
        <v>42722</v>
      </c>
      <c r="LA6" s="18">
        <f t="shared" si="9"/>
        <v>42729</v>
      </c>
      <c r="LB6" s="18">
        <f t="shared" si="9"/>
        <v>42736</v>
      </c>
      <c r="LC6" s="18">
        <f t="shared" si="9"/>
        <v>42743</v>
      </c>
      <c r="LD6" s="18">
        <f t="shared" si="9"/>
        <v>42750</v>
      </c>
      <c r="LE6" s="18">
        <f t="shared" si="9"/>
        <v>42757</v>
      </c>
      <c r="LF6" s="18">
        <f t="shared" si="9"/>
        <v>42764</v>
      </c>
      <c r="LG6" s="18">
        <f t="shared" si="9"/>
        <v>42771</v>
      </c>
      <c r="LH6" s="18">
        <f t="shared" si="9"/>
        <v>42778</v>
      </c>
      <c r="LI6" s="18">
        <f t="shared" si="9"/>
        <v>42785</v>
      </c>
      <c r="LJ6" s="18">
        <f t="shared" ref="LJ6:LL6" si="10">LJ5+6</f>
        <v>42792</v>
      </c>
      <c r="LK6" s="18">
        <f t="shared" si="10"/>
        <v>42799</v>
      </c>
      <c r="LL6" s="18">
        <f t="shared" si="10"/>
        <v>42806</v>
      </c>
    </row>
    <row r="8" spans="1:324" x14ac:dyDescent="0.25">
      <c r="A8" s="10" t="s">
        <v>43</v>
      </c>
      <c r="B8" s="5">
        <f>2102182.81+999981.11</f>
        <v>3102163.92</v>
      </c>
      <c r="C8" s="5">
        <f t="shared" ref="C8:BN8" si="11">B33</f>
        <v>3102163.92</v>
      </c>
      <c r="D8" s="5">
        <f t="shared" si="11"/>
        <v>3102163.92</v>
      </c>
      <c r="E8" s="5">
        <f t="shared" si="11"/>
        <v>2102163.92</v>
      </c>
      <c r="F8" s="5">
        <f t="shared" si="11"/>
        <v>2102163.92</v>
      </c>
      <c r="G8" s="5">
        <f t="shared" si="11"/>
        <v>2102377.48</v>
      </c>
      <c r="H8" s="5">
        <f t="shared" si="11"/>
        <v>2102377.48</v>
      </c>
      <c r="I8" s="5">
        <f t="shared" si="11"/>
        <v>602377.48</v>
      </c>
      <c r="J8" s="5">
        <f t="shared" si="11"/>
        <v>602377.48</v>
      </c>
      <c r="K8" s="5">
        <f t="shared" si="11"/>
        <v>602846.81999999995</v>
      </c>
      <c r="L8" s="5">
        <f t="shared" si="11"/>
        <v>602846.81999999995</v>
      </c>
      <c r="M8" s="5">
        <f t="shared" si="11"/>
        <v>602846.81999999995</v>
      </c>
      <c r="N8" s="5">
        <f t="shared" si="11"/>
        <v>1446.2799999999115</v>
      </c>
      <c r="O8" s="5">
        <f t="shared" si="11"/>
        <v>1780.7699999999115</v>
      </c>
      <c r="P8" s="5">
        <f t="shared" si="11"/>
        <v>1780.7699999999115</v>
      </c>
      <c r="Q8" s="5">
        <f t="shared" si="11"/>
        <v>1780.7699999999115</v>
      </c>
      <c r="R8" s="5">
        <f t="shared" si="11"/>
        <v>1780.7699999999115</v>
      </c>
      <c r="S8" s="5">
        <f t="shared" si="11"/>
        <v>2510.9299999999116</v>
      </c>
      <c r="T8" s="5">
        <f t="shared" si="11"/>
        <v>2510.9299999999116</v>
      </c>
      <c r="U8" s="5">
        <f t="shared" si="11"/>
        <v>2510.9299999999116</v>
      </c>
      <c r="V8" s="5">
        <f t="shared" si="11"/>
        <v>2510.9299999999116</v>
      </c>
      <c r="W8" s="5">
        <f t="shared" si="11"/>
        <v>2510.9299999999116</v>
      </c>
      <c r="X8" s="5">
        <f t="shared" si="11"/>
        <v>3030.1899999999114</v>
      </c>
      <c r="Y8" s="5">
        <f t="shared" si="11"/>
        <v>3030.1899999999114</v>
      </c>
      <c r="Z8" s="5">
        <f t="shared" si="11"/>
        <v>3030.1899999999114</v>
      </c>
      <c r="AA8" s="5">
        <f t="shared" si="11"/>
        <v>3030.1899999999114</v>
      </c>
      <c r="AB8" s="5">
        <f t="shared" si="11"/>
        <v>3367.6799999999112</v>
      </c>
      <c r="AC8" s="5">
        <f t="shared" si="11"/>
        <v>3367.6799999999112</v>
      </c>
      <c r="AD8" s="5">
        <f t="shared" si="11"/>
        <v>3367.6799999999112</v>
      </c>
      <c r="AE8" s="5">
        <f t="shared" si="11"/>
        <v>3367.6799999999112</v>
      </c>
      <c r="AF8" s="5">
        <f t="shared" si="11"/>
        <v>3178.8999999999114</v>
      </c>
      <c r="AG8" s="5">
        <f t="shared" si="11"/>
        <v>3178.8999999999114</v>
      </c>
      <c r="AH8" s="5">
        <f t="shared" si="11"/>
        <v>3178.8999999999114</v>
      </c>
      <c r="AI8" s="5">
        <f t="shared" si="11"/>
        <v>3178.8999999999114</v>
      </c>
      <c r="AJ8" s="5">
        <f t="shared" si="11"/>
        <v>3178.8999999999114</v>
      </c>
      <c r="AK8" s="5">
        <f t="shared" si="11"/>
        <v>3939.3099999999113</v>
      </c>
      <c r="AL8" s="5">
        <f t="shared" si="11"/>
        <v>3939.3099999999113</v>
      </c>
      <c r="AM8" s="5">
        <f t="shared" si="11"/>
        <v>3939.3099999999113</v>
      </c>
      <c r="AN8" s="5">
        <f t="shared" si="11"/>
        <v>3939.3099999999113</v>
      </c>
      <c r="AO8" s="5">
        <f t="shared" si="11"/>
        <v>3752.0099999999111</v>
      </c>
      <c r="AP8" s="5">
        <f t="shared" si="11"/>
        <v>3752.0099999999111</v>
      </c>
      <c r="AQ8" s="5">
        <f t="shared" si="11"/>
        <v>3752.0099999999111</v>
      </c>
      <c r="AR8" s="5">
        <f t="shared" si="11"/>
        <v>3752.0099999999111</v>
      </c>
      <c r="AS8" s="5">
        <f t="shared" si="11"/>
        <v>3752.0099999999111</v>
      </c>
      <c r="AT8" s="5">
        <f t="shared" si="11"/>
        <v>4005.1399999999112</v>
      </c>
      <c r="AU8" s="5">
        <f t="shared" si="11"/>
        <v>4005.1399999999112</v>
      </c>
      <c r="AV8" s="5">
        <f t="shared" si="11"/>
        <v>4005.1399999999112</v>
      </c>
      <c r="AW8" s="5">
        <f t="shared" si="11"/>
        <v>4005.1399999999112</v>
      </c>
      <c r="AX8" s="5">
        <f t="shared" si="11"/>
        <v>4131.3199999999115</v>
      </c>
      <c r="AY8" s="5">
        <f t="shared" si="11"/>
        <v>4131.3199999999115</v>
      </c>
      <c r="AZ8" s="5">
        <f t="shared" si="11"/>
        <v>4131.3199999999115</v>
      </c>
      <c r="BA8" s="5">
        <f t="shared" si="11"/>
        <v>18504131.32</v>
      </c>
      <c r="BB8" s="5">
        <f t="shared" si="11"/>
        <v>18503542.620000001</v>
      </c>
      <c r="BC8" s="5">
        <f t="shared" si="11"/>
        <v>18503542.620000001</v>
      </c>
      <c r="BD8" s="5">
        <f t="shared" si="11"/>
        <v>18503542.620000001</v>
      </c>
      <c r="BE8" s="5">
        <f t="shared" si="11"/>
        <v>18503542.620000001</v>
      </c>
      <c r="BF8" s="5">
        <f t="shared" si="11"/>
        <v>18503542.620000001</v>
      </c>
      <c r="BG8" s="5">
        <f t="shared" si="11"/>
        <v>18506500.170000002</v>
      </c>
      <c r="BH8" s="5">
        <f t="shared" si="11"/>
        <v>18627623.300000001</v>
      </c>
      <c r="BI8" s="5">
        <f t="shared" si="11"/>
        <v>18627623.300000001</v>
      </c>
      <c r="BJ8" s="5">
        <f t="shared" si="11"/>
        <v>18627623.300000001</v>
      </c>
      <c r="BK8" s="5">
        <f t="shared" si="11"/>
        <v>18621407.970000003</v>
      </c>
      <c r="BL8" s="5">
        <f t="shared" si="11"/>
        <v>18621407.970000003</v>
      </c>
      <c r="BM8" s="5">
        <f t="shared" si="11"/>
        <v>18581407.970000003</v>
      </c>
      <c r="BN8" s="5">
        <f t="shared" si="11"/>
        <v>18585970.280000001</v>
      </c>
      <c r="BO8" s="5">
        <f t="shared" ref="BO8:DZ8" si="12">BN33</f>
        <v>18585970.280000001</v>
      </c>
      <c r="BP8" s="5">
        <f t="shared" si="12"/>
        <v>18585970.280000001</v>
      </c>
      <c r="BQ8" s="5">
        <f t="shared" si="12"/>
        <v>18585970.280000001</v>
      </c>
      <c r="BR8" s="5">
        <f t="shared" si="12"/>
        <v>18585970.280000001</v>
      </c>
      <c r="BS8" s="5">
        <f t="shared" si="12"/>
        <v>18585970.280000001</v>
      </c>
      <c r="BT8" s="5">
        <f t="shared" si="12"/>
        <v>18586723.640000001</v>
      </c>
      <c r="BU8" s="5">
        <f t="shared" si="12"/>
        <v>18586723.640000001</v>
      </c>
      <c r="BV8" s="5">
        <f t="shared" si="12"/>
        <v>18586723.640000001</v>
      </c>
      <c r="BW8" s="5">
        <f t="shared" si="12"/>
        <v>18586723.640000001</v>
      </c>
      <c r="BX8" s="5">
        <f t="shared" si="12"/>
        <v>18595076.719999999</v>
      </c>
      <c r="BY8" s="5">
        <f t="shared" si="12"/>
        <v>18595076.719999999</v>
      </c>
      <c r="BZ8" s="5">
        <f t="shared" si="12"/>
        <v>18595076.719999999</v>
      </c>
      <c r="CA8" s="5">
        <f t="shared" si="12"/>
        <v>17295076.719999999</v>
      </c>
      <c r="CB8" s="5">
        <f t="shared" si="12"/>
        <v>17292203.68</v>
      </c>
      <c r="CC8" s="5">
        <f t="shared" si="12"/>
        <v>17292203.68</v>
      </c>
      <c r="CD8" s="5">
        <f t="shared" si="12"/>
        <v>17292203.68</v>
      </c>
      <c r="CE8" s="5">
        <f t="shared" si="12"/>
        <v>17292203.68</v>
      </c>
      <c r="CF8" s="5">
        <f t="shared" si="12"/>
        <v>17292203.68</v>
      </c>
      <c r="CG8" s="5">
        <f t="shared" si="12"/>
        <v>17303399.960000001</v>
      </c>
      <c r="CH8" s="5">
        <f t="shared" si="12"/>
        <v>17303399.960000001</v>
      </c>
      <c r="CI8" s="5">
        <f t="shared" si="12"/>
        <v>17303399.960000001</v>
      </c>
      <c r="CJ8" s="5">
        <f t="shared" si="12"/>
        <v>17303399.960000001</v>
      </c>
      <c r="CK8" s="5">
        <f t="shared" si="12"/>
        <v>17307212.449999999</v>
      </c>
      <c r="CL8" s="5">
        <f t="shared" si="12"/>
        <v>17307212.449999999</v>
      </c>
      <c r="CM8" s="5">
        <f t="shared" si="12"/>
        <v>17307212.449999999</v>
      </c>
      <c r="CN8" s="5">
        <f t="shared" si="12"/>
        <v>17307212.449999999</v>
      </c>
      <c r="CO8" s="5">
        <f t="shared" si="12"/>
        <v>17309297.140000001</v>
      </c>
      <c r="CP8" s="5">
        <f t="shared" si="12"/>
        <v>17309297.140000001</v>
      </c>
      <c r="CQ8" s="5">
        <f t="shared" si="12"/>
        <v>17309297.140000001</v>
      </c>
      <c r="CR8" s="5">
        <f t="shared" si="12"/>
        <v>17309297.140000001</v>
      </c>
      <c r="CS8" s="5">
        <f t="shared" si="12"/>
        <v>17309297.140000001</v>
      </c>
      <c r="CT8" s="5">
        <f t="shared" si="12"/>
        <v>10308756.98</v>
      </c>
      <c r="CU8" s="5">
        <f t="shared" si="12"/>
        <v>10308756.98</v>
      </c>
      <c r="CV8" s="5">
        <f t="shared" si="12"/>
        <v>10308756.98</v>
      </c>
      <c r="CW8" s="5">
        <f t="shared" si="12"/>
        <v>10308756.98</v>
      </c>
      <c r="CX8" s="5">
        <f t="shared" si="12"/>
        <v>10312845.18</v>
      </c>
      <c r="CY8" s="5">
        <f t="shared" si="12"/>
        <v>10312845.18</v>
      </c>
      <c r="CZ8" s="5">
        <f t="shared" si="12"/>
        <v>10312845.18</v>
      </c>
      <c r="DA8" s="5">
        <f t="shared" si="12"/>
        <v>4312845.18</v>
      </c>
      <c r="DB8" s="5">
        <f t="shared" si="12"/>
        <v>4312845.18</v>
      </c>
      <c r="DC8" s="5">
        <f t="shared" si="12"/>
        <v>4293155.79</v>
      </c>
      <c r="DD8" s="5">
        <f t="shared" si="12"/>
        <v>4293155.79</v>
      </c>
      <c r="DE8" s="5">
        <f t="shared" si="12"/>
        <v>4293155.79</v>
      </c>
      <c r="DF8" s="5">
        <f t="shared" si="12"/>
        <v>4293155.79</v>
      </c>
      <c r="DG8" s="5">
        <f t="shared" si="12"/>
        <v>4292569.46</v>
      </c>
      <c r="DH8" s="5">
        <f t="shared" si="12"/>
        <v>4292569.46</v>
      </c>
      <c r="DI8" s="5">
        <f t="shared" si="12"/>
        <v>4292569.46</v>
      </c>
      <c r="DJ8" s="5">
        <f t="shared" si="12"/>
        <v>4292569.46</v>
      </c>
      <c r="DK8" s="5">
        <f t="shared" si="12"/>
        <v>4295167.93</v>
      </c>
      <c r="DL8" s="5">
        <f t="shared" si="12"/>
        <v>295167.9299999997</v>
      </c>
      <c r="DM8" s="5">
        <f t="shared" si="12"/>
        <v>295167.9299999997</v>
      </c>
      <c r="DN8" s="5">
        <f t="shared" si="12"/>
        <v>295167.9299999997</v>
      </c>
      <c r="DO8" s="5">
        <f t="shared" si="12"/>
        <v>287559.69999999972</v>
      </c>
      <c r="DP8" s="5">
        <f t="shared" si="12"/>
        <v>287559.69999999972</v>
      </c>
      <c r="DQ8" s="5">
        <f t="shared" si="12"/>
        <v>-4212440.3000000007</v>
      </c>
      <c r="DR8" s="5">
        <f t="shared" si="12"/>
        <v>287559.69999999925</v>
      </c>
      <c r="DS8" s="5">
        <f t="shared" si="12"/>
        <v>287559.69999999925</v>
      </c>
      <c r="DT8" s="5">
        <f t="shared" si="12"/>
        <v>289246.32999999926</v>
      </c>
      <c r="DU8" s="5">
        <f t="shared" si="12"/>
        <v>289246.32999999926</v>
      </c>
      <c r="DV8" s="5">
        <f t="shared" si="12"/>
        <v>289246.32999999926</v>
      </c>
      <c r="DW8" s="5">
        <f t="shared" si="12"/>
        <v>289246.32999999926</v>
      </c>
      <c r="DX8" s="5">
        <f t="shared" si="12"/>
        <v>285917.99999999924</v>
      </c>
      <c r="DY8" s="5">
        <f t="shared" si="12"/>
        <v>285917.99999999924</v>
      </c>
      <c r="DZ8" s="5">
        <f t="shared" si="12"/>
        <v>285917.99999999924</v>
      </c>
      <c r="EA8" s="5">
        <f t="shared" ref="EA8:GL8" si="13">DZ33</f>
        <v>285917.99999999924</v>
      </c>
      <c r="EB8" s="5">
        <f t="shared" si="13"/>
        <v>284218.22999999922</v>
      </c>
      <c r="EC8" s="5">
        <f t="shared" si="13"/>
        <v>284218.22999999922</v>
      </c>
      <c r="ED8" s="5">
        <f t="shared" si="13"/>
        <v>284218.22999999922</v>
      </c>
      <c r="EE8" s="5">
        <f t="shared" si="13"/>
        <v>284218.22999999922</v>
      </c>
      <c r="EF8" s="5">
        <f t="shared" si="13"/>
        <v>284218.22999999922</v>
      </c>
      <c r="EG8" s="5">
        <f t="shared" si="13"/>
        <v>288755.34999999922</v>
      </c>
      <c r="EH8" s="5">
        <f t="shared" si="13"/>
        <v>288755.34999999922</v>
      </c>
      <c r="EI8" s="5">
        <f t="shared" si="13"/>
        <v>288755.34999999922</v>
      </c>
      <c r="EJ8" s="5">
        <f t="shared" si="13"/>
        <v>858755.34999999916</v>
      </c>
      <c r="EK8" s="5">
        <f t="shared" si="13"/>
        <v>857690.59999999916</v>
      </c>
      <c r="EL8" s="5">
        <f t="shared" si="13"/>
        <v>857690.59999999916</v>
      </c>
      <c r="EM8" s="5">
        <f t="shared" si="13"/>
        <v>857690.59999999916</v>
      </c>
      <c r="EN8" s="5">
        <f t="shared" si="13"/>
        <v>857690.59999999916</v>
      </c>
      <c r="EO8" s="5">
        <f t="shared" si="13"/>
        <v>857690.59999999916</v>
      </c>
      <c r="EP8" s="5">
        <f t="shared" si="13"/>
        <v>862135.02999999921</v>
      </c>
      <c r="EQ8" s="5">
        <f t="shared" si="13"/>
        <v>862135.02999999921</v>
      </c>
      <c r="ER8" s="5">
        <f t="shared" si="13"/>
        <v>862135.02999999921</v>
      </c>
      <c r="ES8" s="5">
        <f t="shared" si="13"/>
        <v>862135.02999999921</v>
      </c>
      <c r="ET8" s="5">
        <f t="shared" si="13"/>
        <v>863169.93999999925</v>
      </c>
      <c r="EU8" s="5">
        <f t="shared" si="13"/>
        <v>863169.93999999925</v>
      </c>
      <c r="EV8" s="5">
        <f t="shared" si="13"/>
        <v>863169.93999999925</v>
      </c>
      <c r="EW8" s="5">
        <f t="shared" si="13"/>
        <v>863169.93999999925</v>
      </c>
      <c r="EX8" s="5">
        <f t="shared" si="13"/>
        <v>864044.67999999924</v>
      </c>
      <c r="EY8" s="5">
        <f t="shared" si="13"/>
        <v>864044.67999999924</v>
      </c>
      <c r="EZ8" s="5">
        <f t="shared" si="13"/>
        <v>864044.67999999924</v>
      </c>
      <c r="FA8" s="5">
        <f t="shared" si="13"/>
        <v>864044.67999999924</v>
      </c>
      <c r="FB8" s="5">
        <f t="shared" si="13"/>
        <v>864044.67999999924</v>
      </c>
      <c r="FC8" s="5">
        <f t="shared" si="13"/>
        <v>831291.04999999923</v>
      </c>
      <c r="FD8" s="5">
        <f t="shared" si="13"/>
        <v>831291.04999999923</v>
      </c>
      <c r="FE8" s="5">
        <f t="shared" si="13"/>
        <v>831291.04999999923</v>
      </c>
      <c r="FF8" s="5">
        <f t="shared" si="13"/>
        <v>831291.04999999923</v>
      </c>
      <c r="FG8" s="5">
        <f t="shared" si="13"/>
        <v>833524.44999999925</v>
      </c>
      <c r="FH8" s="5">
        <f t="shared" si="13"/>
        <v>833524.44999999925</v>
      </c>
      <c r="FI8" s="5">
        <f t="shared" si="13"/>
        <v>80833524.450000003</v>
      </c>
      <c r="FJ8" s="5">
        <f t="shared" si="13"/>
        <v>80833524.450000003</v>
      </c>
      <c r="FK8" s="5">
        <f t="shared" si="13"/>
        <v>80835458.180000007</v>
      </c>
      <c r="FL8" s="5">
        <f t="shared" si="13"/>
        <v>80835458.180000007</v>
      </c>
      <c r="FM8" s="5">
        <f t="shared" si="13"/>
        <v>80835458.180000007</v>
      </c>
      <c r="FN8" s="5">
        <f t="shared" si="13"/>
        <v>80835458.180000007</v>
      </c>
      <c r="FO8" s="5">
        <f t="shared" si="13"/>
        <v>80838786.100000009</v>
      </c>
      <c r="FP8" s="5">
        <f t="shared" si="13"/>
        <v>80838786.100000009</v>
      </c>
      <c r="FQ8" s="5">
        <f t="shared" si="13"/>
        <v>80838786.100000009</v>
      </c>
      <c r="FR8" s="5">
        <f t="shared" si="13"/>
        <v>80838786.100000009</v>
      </c>
      <c r="FS8" s="5">
        <f t="shared" si="13"/>
        <v>80838786.100000009</v>
      </c>
      <c r="FT8" s="5">
        <f t="shared" si="13"/>
        <v>80843854.200000003</v>
      </c>
      <c r="FU8" s="5">
        <f t="shared" si="13"/>
        <v>80843854.200000003</v>
      </c>
      <c r="FV8" s="5">
        <f t="shared" si="13"/>
        <v>73843854.200000003</v>
      </c>
      <c r="FW8" s="5">
        <f t="shared" si="13"/>
        <v>73843854.200000003</v>
      </c>
      <c r="FX8" s="5">
        <f t="shared" si="13"/>
        <v>73848080.840000004</v>
      </c>
      <c r="FY8" s="5">
        <f t="shared" si="13"/>
        <v>65848080.840000004</v>
      </c>
      <c r="FZ8" s="5">
        <f t="shared" si="13"/>
        <v>65848080.840000004</v>
      </c>
      <c r="GA8" s="5">
        <f t="shared" si="13"/>
        <v>65848080.840000004</v>
      </c>
      <c r="GB8" s="5">
        <f t="shared" si="13"/>
        <v>65848080.840000004</v>
      </c>
      <c r="GC8" s="5">
        <f t="shared" si="13"/>
        <v>65851004.25</v>
      </c>
      <c r="GD8" s="5">
        <f t="shared" si="13"/>
        <v>53851004.25</v>
      </c>
      <c r="GE8" s="5">
        <f t="shared" si="13"/>
        <v>53851004.25</v>
      </c>
      <c r="GF8" s="5">
        <f t="shared" si="13"/>
        <v>53851004.25</v>
      </c>
      <c r="GG8" s="5">
        <f t="shared" si="13"/>
        <v>45853800.43</v>
      </c>
      <c r="GH8" s="5">
        <f t="shared" si="13"/>
        <v>45853800.43</v>
      </c>
      <c r="GI8" s="5">
        <f t="shared" si="13"/>
        <v>45853800.43</v>
      </c>
      <c r="GJ8" s="5">
        <f t="shared" si="13"/>
        <v>35853800.43</v>
      </c>
      <c r="GK8" s="5">
        <f t="shared" si="13"/>
        <v>35856739.810000002</v>
      </c>
      <c r="GL8" s="5">
        <f t="shared" si="13"/>
        <v>35856739.810000002</v>
      </c>
      <c r="GM8" s="5">
        <f t="shared" ref="GM8:IX8" si="14">GL33</f>
        <v>25856739.810000002</v>
      </c>
      <c r="GN8" s="5">
        <f t="shared" si="14"/>
        <v>25856739.810000002</v>
      </c>
      <c r="GO8" s="5">
        <f t="shared" si="14"/>
        <v>25856739.810000002</v>
      </c>
      <c r="GP8" s="5">
        <f t="shared" si="14"/>
        <v>15858527.930000002</v>
      </c>
      <c r="GQ8" s="5">
        <f t="shared" si="14"/>
        <v>15858527.930000002</v>
      </c>
      <c r="GR8" s="5">
        <f t="shared" si="14"/>
        <v>15858527.930000002</v>
      </c>
      <c r="GS8" s="5">
        <f t="shared" si="14"/>
        <v>5858527.9300000016</v>
      </c>
      <c r="GT8" s="5">
        <f t="shared" si="14"/>
        <v>5859748.6500000013</v>
      </c>
      <c r="GU8" s="5">
        <f t="shared" si="14"/>
        <v>130859748.65000001</v>
      </c>
      <c r="GV8" s="5">
        <f t="shared" si="14"/>
        <v>130859748.65000001</v>
      </c>
      <c r="GW8" s="5">
        <f t="shared" si="14"/>
        <v>120859748.65000001</v>
      </c>
      <c r="GX8" s="5">
        <f t="shared" si="14"/>
        <v>120855498.63000001</v>
      </c>
      <c r="GY8" s="5">
        <f t="shared" si="14"/>
        <v>120855498.63000001</v>
      </c>
      <c r="GZ8" s="5">
        <f t="shared" si="14"/>
        <v>120955553.10000001</v>
      </c>
      <c r="HA8" s="5">
        <f t="shared" si="14"/>
        <v>217955553.10000002</v>
      </c>
      <c r="HB8" s="5">
        <f t="shared" si="14"/>
        <v>217955553.10000002</v>
      </c>
      <c r="HC8" s="5">
        <f t="shared" si="14"/>
        <v>207881742.52000001</v>
      </c>
      <c r="HD8" s="5">
        <f t="shared" si="14"/>
        <v>207881742.52000001</v>
      </c>
      <c r="HE8" s="5">
        <f t="shared" si="14"/>
        <v>207881742.52000001</v>
      </c>
      <c r="HF8" s="5">
        <f t="shared" si="14"/>
        <v>207881742.52000001</v>
      </c>
      <c r="HG8" s="5">
        <f t="shared" si="14"/>
        <v>207977742.80000001</v>
      </c>
      <c r="HH8" s="5">
        <f t="shared" si="14"/>
        <v>197977742.80000001</v>
      </c>
      <c r="HI8" s="5">
        <f t="shared" si="14"/>
        <v>197977742.80000001</v>
      </c>
      <c r="HJ8" s="5">
        <f t="shared" si="14"/>
        <v>260477742.80000001</v>
      </c>
      <c r="HK8" s="5">
        <f t="shared" si="14"/>
        <v>250435689.94</v>
      </c>
      <c r="HL8" s="5">
        <f t="shared" si="14"/>
        <v>250435689.94</v>
      </c>
      <c r="HM8" s="5">
        <f t="shared" si="14"/>
        <v>250435689.94</v>
      </c>
      <c r="HN8" s="5">
        <f t="shared" si="14"/>
        <v>250435689.94</v>
      </c>
      <c r="HO8" s="5">
        <f t="shared" si="14"/>
        <v>250435689.94</v>
      </c>
      <c r="HP8" s="5">
        <f t="shared" si="14"/>
        <v>250560666.74000001</v>
      </c>
      <c r="HQ8" s="5">
        <f t="shared" si="14"/>
        <v>250560666.74000001</v>
      </c>
      <c r="HR8" s="5">
        <f t="shared" si="14"/>
        <v>280560666.74000001</v>
      </c>
      <c r="HS8" s="5">
        <f t="shared" si="14"/>
        <v>280560666.74000001</v>
      </c>
      <c r="HT8" s="5">
        <f t="shared" si="14"/>
        <v>280596078.65000004</v>
      </c>
      <c r="HU8" s="5">
        <f t="shared" si="14"/>
        <v>270596078.65000004</v>
      </c>
      <c r="HV8" s="5">
        <f t="shared" si="14"/>
        <v>270596078.65000004</v>
      </c>
      <c r="HW8" s="5">
        <f t="shared" si="14"/>
        <v>255596078.65000004</v>
      </c>
      <c r="HX8" s="5">
        <f t="shared" si="14"/>
        <v>255678240.08000004</v>
      </c>
      <c r="HY8" s="5">
        <f t="shared" si="14"/>
        <v>255678240.08000004</v>
      </c>
      <c r="HZ8" s="5">
        <f t="shared" si="14"/>
        <v>255678240.08000004</v>
      </c>
      <c r="IA8" s="5">
        <f t="shared" si="14"/>
        <v>255678240.08000004</v>
      </c>
      <c r="IB8" s="5">
        <f t="shared" si="14"/>
        <v>240678240.08000004</v>
      </c>
      <c r="IC8" s="5">
        <f t="shared" si="14"/>
        <v>240753507.40000004</v>
      </c>
      <c r="ID8" s="5">
        <f t="shared" si="14"/>
        <v>240753507.40000004</v>
      </c>
      <c r="IE8" s="5">
        <f t="shared" si="14"/>
        <v>240753507.40000004</v>
      </c>
      <c r="IF8" s="5">
        <f t="shared" si="14"/>
        <v>225753507.40000004</v>
      </c>
      <c r="IG8" s="5">
        <f t="shared" si="14"/>
        <v>215789313.30000004</v>
      </c>
      <c r="IH8" s="5">
        <f t="shared" si="14"/>
        <v>215789313.30000004</v>
      </c>
      <c r="II8" s="5">
        <f t="shared" si="14"/>
        <v>215789313.30000004</v>
      </c>
      <c r="IJ8" s="5">
        <f t="shared" si="14"/>
        <v>215789313.30000004</v>
      </c>
      <c r="IK8" s="5">
        <f t="shared" si="14"/>
        <v>215789313.30000004</v>
      </c>
      <c r="IL8" s="5">
        <f t="shared" si="14"/>
        <v>215739937.41000006</v>
      </c>
      <c r="IM8" s="5">
        <f t="shared" si="14"/>
        <v>215739937.41000006</v>
      </c>
      <c r="IN8" s="5">
        <f t="shared" si="14"/>
        <v>215739937.41000006</v>
      </c>
      <c r="IO8" s="5">
        <f t="shared" si="14"/>
        <v>215739937.41000006</v>
      </c>
      <c r="IP8" s="5">
        <f t="shared" si="14"/>
        <v>200973236.52000007</v>
      </c>
      <c r="IQ8" s="5">
        <f t="shared" si="14"/>
        <v>200973236.52000007</v>
      </c>
      <c r="IR8" s="5">
        <f t="shared" si="14"/>
        <v>200973236.52000007</v>
      </c>
      <c r="IS8" s="5">
        <f t="shared" si="14"/>
        <v>200973236.52000007</v>
      </c>
      <c r="IT8" s="5">
        <f t="shared" si="14"/>
        <v>180925681.76000008</v>
      </c>
      <c r="IU8" s="5">
        <f t="shared" si="14"/>
        <v>180925681.76000008</v>
      </c>
      <c r="IV8" s="5">
        <f t="shared" si="14"/>
        <v>180925681.76000008</v>
      </c>
      <c r="IW8" s="5">
        <f t="shared" si="14"/>
        <v>180925681.76000008</v>
      </c>
      <c r="IX8" s="5">
        <f t="shared" si="14"/>
        <v>180925681.76000008</v>
      </c>
      <c r="IY8" s="5">
        <f t="shared" ref="IY8:LL8" si="15">IX33</f>
        <v>180750690.32000008</v>
      </c>
      <c r="IZ8" s="5">
        <f t="shared" si="15"/>
        <v>180750690.32000008</v>
      </c>
      <c r="JA8" s="5">
        <f t="shared" si="15"/>
        <v>180750690.32000008</v>
      </c>
      <c r="JB8" s="5">
        <f t="shared" si="15"/>
        <v>180750690.32000008</v>
      </c>
      <c r="JC8" s="5">
        <f t="shared" si="15"/>
        <v>180746028.49000007</v>
      </c>
      <c r="JD8" s="5">
        <f t="shared" si="15"/>
        <v>180746028.49000007</v>
      </c>
      <c r="JE8" s="5">
        <f t="shared" si="15"/>
        <v>180746028.49000007</v>
      </c>
      <c r="JF8" s="5">
        <f t="shared" si="15"/>
        <v>180746028.49000007</v>
      </c>
      <c r="JG8" s="5">
        <f t="shared" si="15"/>
        <v>180995266.27000007</v>
      </c>
      <c r="JH8" s="5">
        <f t="shared" si="15"/>
        <v>180995266.27000007</v>
      </c>
      <c r="JI8" s="5">
        <f t="shared" si="15"/>
        <v>180995266.27000007</v>
      </c>
      <c r="JJ8" s="5">
        <f t="shared" si="15"/>
        <v>180995266.27000007</v>
      </c>
      <c r="JK8" s="5">
        <f t="shared" si="15"/>
        <v>180995266.27000007</v>
      </c>
      <c r="JL8" s="5">
        <f t="shared" si="15"/>
        <v>181033897.44000006</v>
      </c>
      <c r="JM8" s="5">
        <f t="shared" si="15"/>
        <v>181033897.44000006</v>
      </c>
      <c r="JN8" s="5">
        <f t="shared" si="15"/>
        <v>181033897.44000006</v>
      </c>
      <c r="JO8" s="5">
        <f t="shared" si="15"/>
        <v>181033897.44000006</v>
      </c>
      <c r="JP8" s="5">
        <f t="shared" si="15"/>
        <v>181181278.02000007</v>
      </c>
      <c r="JQ8" s="5">
        <f t="shared" si="15"/>
        <v>181181278.02000007</v>
      </c>
      <c r="JR8" s="5">
        <f t="shared" si="15"/>
        <v>181181278.02000007</v>
      </c>
      <c r="JS8" s="5">
        <f t="shared" si="15"/>
        <v>166181278.02000007</v>
      </c>
      <c r="JT8" s="5">
        <f t="shared" si="15"/>
        <v>166207563.91000009</v>
      </c>
      <c r="JU8" s="5">
        <f t="shared" si="15"/>
        <v>166207563.91000009</v>
      </c>
      <c r="JV8" s="5">
        <f t="shared" si="15"/>
        <v>166207563.91000009</v>
      </c>
      <c r="JW8" s="5">
        <f t="shared" si="15"/>
        <v>151207563.91000009</v>
      </c>
      <c r="JX8" s="5">
        <f t="shared" si="15"/>
        <v>151207563.91000009</v>
      </c>
      <c r="JY8" s="5">
        <f t="shared" si="15"/>
        <v>151207563.91000009</v>
      </c>
      <c r="JZ8" s="5">
        <f t="shared" si="15"/>
        <v>151207563.91000009</v>
      </c>
      <c r="KA8" s="5">
        <f t="shared" si="15"/>
        <v>151207563.91000009</v>
      </c>
      <c r="KB8" s="5">
        <f t="shared" si="15"/>
        <v>136207563.91000009</v>
      </c>
      <c r="KC8" s="5">
        <f t="shared" si="15"/>
        <v>136207563.91000009</v>
      </c>
      <c r="KD8" s="5">
        <f t="shared" si="15"/>
        <v>136207563.91000009</v>
      </c>
      <c r="KE8" s="5">
        <f t="shared" si="15"/>
        <v>136207563.91000009</v>
      </c>
      <c r="KF8" s="5">
        <f t="shared" si="15"/>
        <v>136207563.91000009</v>
      </c>
      <c r="KG8" s="5">
        <f t="shared" si="15"/>
        <v>136207563.91000009</v>
      </c>
      <c r="KH8" s="5">
        <f t="shared" si="15"/>
        <v>136207563.91000009</v>
      </c>
      <c r="KI8" s="5">
        <f t="shared" si="15"/>
        <v>136207563.91000009</v>
      </c>
      <c r="KJ8" s="5">
        <f t="shared" si="15"/>
        <v>136207563.91000009</v>
      </c>
      <c r="KK8" s="5">
        <f t="shared" si="15"/>
        <v>136207563.91000009</v>
      </c>
      <c r="KL8" s="5">
        <f t="shared" si="15"/>
        <v>136207563.91000009</v>
      </c>
      <c r="KM8" s="5">
        <f t="shared" si="15"/>
        <v>136207563.91000009</v>
      </c>
      <c r="KN8" s="5">
        <f t="shared" si="15"/>
        <v>136207563.91000009</v>
      </c>
      <c r="KO8" s="5">
        <f t="shared" si="15"/>
        <v>136207563.91000009</v>
      </c>
      <c r="KP8" s="5">
        <f t="shared" si="15"/>
        <v>136207563.91000009</v>
      </c>
      <c r="KQ8" s="5">
        <f t="shared" si="15"/>
        <v>136207563.91000009</v>
      </c>
      <c r="KR8" s="5">
        <f t="shared" si="15"/>
        <v>136207563.91000009</v>
      </c>
      <c r="KS8" s="5">
        <f t="shared" si="15"/>
        <v>136207563.91000009</v>
      </c>
      <c r="KT8" s="5">
        <f t="shared" si="15"/>
        <v>136207563.91000009</v>
      </c>
      <c r="KU8" s="5">
        <f t="shared" si="15"/>
        <v>136207563.91000009</v>
      </c>
      <c r="KV8" s="5">
        <f t="shared" si="15"/>
        <v>136207563.91000009</v>
      </c>
      <c r="KW8" s="5">
        <f t="shared" si="15"/>
        <v>136207563.91000009</v>
      </c>
      <c r="KX8" s="5">
        <f t="shared" si="15"/>
        <v>136207563.91000009</v>
      </c>
      <c r="KY8" s="5">
        <f t="shared" si="15"/>
        <v>136207563.91000009</v>
      </c>
      <c r="KZ8" s="5">
        <f t="shared" si="15"/>
        <v>136207563.91000009</v>
      </c>
      <c r="LA8" s="5">
        <f t="shared" si="15"/>
        <v>136207563.91000009</v>
      </c>
      <c r="LB8" s="5">
        <f t="shared" si="15"/>
        <v>136207563.91000009</v>
      </c>
      <c r="LC8" s="5">
        <f t="shared" si="15"/>
        <v>136207563.91000009</v>
      </c>
      <c r="LD8" s="5">
        <f t="shared" si="15"/>
        <v>136207563.91000009</v>
      </c>
      <c r="LE8" s="5">
        <f t="shared" si="15"/>
        <v>136207563.91000009</v>
      </c>
      <c r="LF8" s="5">
        <f t="shared" si="15"/>
        <v>136207563.91000009</v>
      </c>
      <c r="LG8" s="5">
        <f t="shared" si="15"/>
        <v>136207563.91000009</v>
      </c>
      <c r="LH8" s="5">
        <f t="shared" si="15"/>
        <v>136207563.91000009</v>
      </c>
      <c r="LI8" s="5">
        <f t="shared" si="15"/>
        <v>136207563.91000009</v>
      </c>
      <c r="LJ8" s="5">
        <f t="shared" si="15"/>
        <v>136207563.91000009</v>
      </c>
      <c r="LK8" s="5">
        <f t="shared" si="15"/>
        <v>136207563.91000009</v>
      </c>
      <c r="LL8" s="5">
        <f t="shared" si="15"/>
        <v>136207563.91000009</v>
      </c>
    </row>
    <row r="9" spans="1:324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</row>
    <row r="10" spans="1:324" x14ac:dyDescent="0.25">
      <c r="A10" s="10" t="s">
        <v>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</row>
    <row r="11" spans="1:324" x14ac:dyDescent="0.25">
      <c r="A11" s="12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</row>
    <row r="12" spans="1:324" x14ac:dyDescent="0.25">
      <c r="A12" s="12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</row>
    <row r="13" spans="1:324" x14ac:dyDescent="0.25">
      <c r="A13" s="12" t="s">
        <v>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X13" s="5"/>
      <c r="AY13" s="5"/>
      <c r="AZ13" s="5"/>
      <c r="BA13" s="5">
        <v>-882.29</v>
      </c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>
        <v>-19998.87</v>
      </c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>
        <v>-32775</v>
      </c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>
        <v>-18000</v>
      </c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>
        <v>-9300</v>
      </c>
      <c r="JC13" s="5"/>
      <c r="JD13" s="5"/>
      <c r="JE13" s="5"/>
      <c r="JF13" s="5"/>
      <c r="JG13" s="5"/>
      <c r="JH13" s="5"/>
      <c r="JI13" s="5"/>
      <c r="JJ13" s="5"/>
      <c r="JK13" s="5">
        <v>-10552.65</v>
      </c>
      <c r="JL13" s="5"/>
      <c r="JM13" s="5"/>
      <c r="JN13" s="5"/>
      <c r="JO13" s="5"/>
      <c r="JP13" s="5"/>
      <c r="JQ13" s="5"/>
      <c r="JR13" s="5"/>
      <c r="JS13" s="5">
        <v>-55804.66</v>
      </c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</row>
    <row r="14" spans="1:324" x14ac:dyDescent="0.25">
      <c r="A14" s="12" t="s">
        <v>41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>
        <f>-'Wells Fargo'!B28</f>
        <v>0</v>
      </c>
      <c r="GT14" s="5">
        <f>-'Wells Fargo'!C28</f>
        <v>0</v>
      </c>
      <c r="GU14" s="5">
        <f>-'Wells Fargo'!D28</f>
        <v>0</v>
      </c>
      <c r="GV14" s="5">
        <f>-'Wells Fargo'!E28</f>
        <v>-10000000</v>
      </c>
      <c r="GW14" s="5">
        <f>-'Wells Fargo'!F28</f>
        <v>0</v>
      </c>
      <c r="GX14" s="5">
        <f>-'Wells Fargo'!G28</f>
        <v>0</v>
      </c>
      <c r="GY14" s="5">
        <f>-'Wells Fargo'!H28</f>
        <v>0</v>
      </c>
      <c r="GZ14" s="5">
        <f>-'Wells Fargo'!I28</f>
        <v>0</v>
      </c>
      <c r="HA14" s="5">
        <f>-'Wells Fargo'!J28</f>
        <v>0</v>
      </c>
      <c r="HB14" s="5">
        <f>-'Wells Fargo'!K28</f>
        <v>-10000000</v>
      </c>
      <c r="HC14" s="5">
        <f>-'Wells Fargo'!L28</f>
        <v>0</v>
      </c>
      <c r="HD14" s="5">
        <f>-'Wells Fargo'!M28</f>
        <v>0</v>
      </c>
      <c r="HE14" s="5">
        <f>-'Wells Fargo'!N28</f>
        <v>0</v>
      </c>
      <c r="HF14" s="5">
        <f>-'Wells Fargo'!O28</f>
        <v>0</v>
      </c>
      <c r="HG14" s="5">
        <f>-'Wells Fargo'!P28</f>
        <v>-10000000</v>
      </c>
      <c r="HH14" s="5">
        <f>-'Wells Fargo'!Q28</f>
        <v>0</v>
      </c>
      <c r="HI14" s="5">
        <f>-'Wells Fargo'!R28</f>
        <v>0</v>
      </c>
      <c r="HJ14" s="5">
        <f>-'Wells Fargo'!S28</f>
        <v>-10000000</v>
      </c>
      <c r="HK14" s="5">
        <f>-'Wells Fargo'!T28</f>
        <v>0</v>
      </c>
      <c r="HL14" s="5">
        <f>-'Wells Fargo'!U28</f>
        <v>0</v>
      </c>
      <c r="HM14" s="5">
        <f>-'Wells Fargo'!V28</f>
        <v>0</v>
      </c>
      <c r="HN14" s="5">
        <f>-'Wells Fargo'!W28</f>
        <v>0</v>
      </c>
      <c r="HO14" s="5">
        <f>-'Wells Fargo'!X28</f>
        <v>0</v>
      </c>
      <c r="HP14" s="5">
        <f>-'Wells Fargo'!Y28</f>
        <v>0</v>
      </c>
      <c r="HQ14" s="5">
        <f>-'Wells Fargo'!Z28</f>
        <v>0</v>
      </c>
      <c r="HR14" s="5">
        <f>-'Wells Fargo'!AA28</f>
        <v>0</v>
      </c>
      <c r="HS14" s="5">
        <f>-'Wells Fargo'!AB28</f>
        <v>0</v>
      </c>
      <c r="HT14" s="5">
        <f>-'Wells Fargo'!AC28</f>
        <v>-10000000</v>
      </c>
      <c r="HU14" s="5">
        <f>-'Wells Fargo'!AD28</f>
        <v>0</v>
      </c>
      <c r="HV14" s="5">
        <f>-'Wells Fargo'!AE28</f>
        <v>-15000000</v>
      </c>
      <c r="HW14" s="5">
        <f>-'Wells Fargo'!AF28</f>
        <v>0</v>
      </c>
      <c r="HX14" s="5">
        <f>-'Wells Fargo'!AG28</f>
        <v>0</v>
      </c>
      <c r="HY14" s="5">
        <f>-'Wells Fargo'!AH28</f>
        <v>0</v>
      </c>
      <c r="HZ14" s="5">
        <f>-'Wells Fargo'!AI28</f>
        <v>0</v>
      </c>
      <c r="IA14" s="5">
        <f>-'Wells Fargo'!AJ28</f>
        <v>-15000000</v>
      </c>
      <c r="IB14" s="5">
        <f>-'Wells Fargo'!AK28</f>
        <v>0</v>
      </c>
      <c r="IC14" s="5">
        <f>-'Wells Fargo'!AL28</f>
        <v>0</v>
      </c>
      <c r="ID14" s="5">
        <f>-'Wells Fargo'!AM28</f>
        <v>0</v>
      </c>
      <c r="IE14" s="5">
        <f>-'Wells Fargo'!AN28</f>
        <v>-15000000</v>
      </c>
      <c r="IF14" s="5">
        <f>-'Wells Fargo'!AO28</f>
        <v>-10000000</v>
      </c>
      <c r="IG14" s="5">
        <f>-'Wells Fargo'!AP28</f>
        <v>0</v>
      </c>
      <c r="IH14" s="5">
        <f>-'Wells Fargo'!AQ28</f>
        <v>0</v>
      </c>
      <c r="II14" s="5">
        <f>-'Wells Fargo'!AR28</f>
        <v>0</v>
      </c>
      <c r="IJ14" s="5">
        <f>-'Wells Fargo'!AS28</f>
        <v>0</v>
      </c>
      <c r="IK14" s="5">
        <f>-'Wells Fargo'!AT28</f>
        <v>0</v>
      </c>
      <c r="IL14" s="5">
        <f>-'Wells Fargo'!AU28</f>
        <v>0</v>
      </c>
      <c r="IM14" s="5">
        <f>-'Wells Fargo'!AV28</f>
        <v>0</v>
      </c>
      <c r="IN14" s="5">
        <f>-'Wells Fargo'!AW28</f>
        <v>0</v>
      </c>
      <c r="IO14" s="5">
        <f>-'Wells Fargo'!AX28</f>
        <v>-15000000</v>
      </c>
      <c r="IP14" s="5">
        <f>-'Wells Fargo'!AY28</f>
        <v>0</v>
      </c>
      <c r="IQ14" s="5">
        <f>-'Wells Fargo'!AZ28</f>
        <v>0</v>
      </c>
      <c r="IR14" s="5">
        <f>-'Wells Fargo'!BA28</f>
        <v>0</v>
      </c>
      <c r="IS14" s="5">
        <f>-'Wells Fargo'!BB28</f>
        <v>-20000000</v>
      </c>
      <c r="IT14" s="5">
        <f>-'Wells Fargo'!BC28</f>
        <v>0</v>
      </c>
      <c r="IU14" s="5">
        <f>-'Wells Fargo'!BD28</f>
        <v>0</v>
      </c>
      <c r="IV14" s="5">
        <f>-'Wells Fargo'!BE28</f>
        <v>0</v>
      </c>
      <c r="IW14" s="5">
        <f>-'Wells Fargo'!BF28</f>
        <v>0</v>
      </c>
      <c r="IX14" s="5">
        <f>-'Wells Fargo'!BG28</f>
        <v>0</v>
      </c>
      <c r="IY14" s="5">
        <f>-'Wells Fargo'!BH28</f>
        <v>0</v>
      </c>
      <c r="IZ14" s="5">
        <f>-'Wells Fargo'!BI28</f>
        <v>0</v>
      </c>
      <c r="JA14" s="5">
        <f>-'Wells Fargo'!BJ28</f>
        <v>0</v>
      </c>
      <c r="JB14" s="5">
        <f>-'Wells Fargo'!BK28</f>
        <v>0</v>
      </c>
      <c r="JC14" s="5">
        <f>-'Wells Fargo'!BL28</f>
        <v>0</v>
      </c>
      <c r="JD14" s="5">
        <f>-'Wells Fargo'!BM28</f>
        <v>0</v>
      </c>
      <c r="JE14" s="5">
        <f>-'Wells Fargo'!BN28</f>
        <v>0</v>
      </c>
      <c r="JF14" s="5">
        <f>-'Wells Fargo'!BO28</f>
        <v>0</v>
      </c>
      <c r="JG14" s="5">
        <f>-'Wells Fargo'!BP28</f>
        <v>0</v>
      </c>
      <c r="JH14" s="5">
        <f>-'Wells Fargo'!BQ28</f>
        <v>0</v>
      </c>
      <c r="JI14" s="5">
        <f>-'Wells Fargo'!BR28</f>
        <v>0</v>
      </c>
      <c r="JJ14" s="5">
        <f>-'Wells Fargo'!BS28</f>
        <v>0</v>
      </c>
      <c r="JK14" s="5">
        <f>-'Wells Fargo'!BT28</f>
        <v>0</v>
      </c>
      <c r="JL14" s="5">
        <f>-'Wells Fargo'!BU28</f>
        <v>0</v>
      </c>
      <c r="JM14" s="5">
        <f>-'Wells Fargo'!BV28</f>
        <v>0</v>
      </c>
      <c r="JN14" s="5">
        <f>-'Wells Fargo'!BW28</f>
        <v>0</v>
      </c>
      <c r="JO14" s="5">
        <f>-'Wells Fargo'!BX28</f>
        <v>0</v>
      </c>
      <c r="JP14" s="5">
        <f>-'Wells Fargo'!BY28</f>
        <v>0</v>
      </c>
      <c r="JQ14" s="5">
        <f>-'Wells Fargo'!BZ28</f>
        <v>0</v>
      </c>
      <c r="JR14" s="5">
        <f>-'Wells Fargo'!CA28</f>
        <v>-15000000</v>
      </c>
      <c r="JS14" s="5">
        <f>-'Wells Fargo'!CB28</f>
        <v>0</v>
      </c>
      <c r="JT14" s="5">
        <f>-'Wells Fargo'!CC28</f>
        <v>0</v>
      </c>
      <c r="JU14" s="5">
        <f>-'Wells Fargo'!CD28</f>
        <v>0</v>
      </c>
      <c r="JV14" s="5">
        <f>-'Wells Fargo'!CE28</f>
        <v>-15000000</v>
      </c>
      <c r="JW14" s="5">
        <f>-'Wells Fargo'!CF28</f>
        <v>0</v>
      </c>
      <c r="JX14" s="5">
        <f>-'Wells Fargo'!CG28</f>
        <v>0</v>
      </c>
      <c r="JY14" s="5">
        <f>-'Wells Fargo'!CH28</f>
        <v>0</v>
      </c>
      <c r="JZ14" s="5">
        <f>-'Wells Fargo'!CI28</f>
        <v>0</v>
      </c>
      <c r="KA14" s="5">
        <f>-'Wells Fargo'!CJ28</f>
        <v>-15000000</v>
      </c>
      <c r="KB14" s="5">
        <f>-'Wells Fargo'!CK28</f>
        <v>0</v>
      </c>
      <c r="KC14" s="5">
        <f>-'Wells Fargo'!CL28</f>
        <v>0</v>
      </c>
      <c r="KD14" s="5">
        <f>-'Wells Fargo'!CM28</f>
        <v>0</v>
      </c>
      <c r="KE14" s="5">
        <f>-'Wells Fargo'!CN28</f>
        <v>0</v>
      </c>
      <c r="KF14" s="5">
        <f>-'Wells Fargo'!CO28</f>
        <v>0</v>
      </c>
      <c r="KG14" s="5">
        <f>-'Wells Fargo'!CP28</f>
        <v>0</v>
      </c>
      <c r="KH14" s="5">
        <f>-'Wells Fargo'!CQ28</f>
        <v>0</v>
      </c>
      <c r="KI14" s="5">
        <f>-'Wells Fargo'!CR28</f>
        <v>0</v>
      </c>
      <c r="KJ14" s="5">
        <f>-'Wells Fargo'!CS28</f>
        <v>0</v>
      </c>
      <c r="KK14" s="5">
        <f>-'Wells Fargo'!CT28</f>
        <v>0</v>
      </c>
      <c r="KL14" s="5">
        <f>-'Wells Fargo'!CU28</f>
        <v>0</v>
      </c>
      <c r="KM14" s="5">
        <f>-'Wells Fargo'!CV28</f>
        <v>0</v>
      </c>
      <c r="KN14" s="5">
        <f>-'Wells Fargo'!CW28</f>
        <v>0</v>
      </c>
      <c r="KO14" s="5">
        <f>-'Wells Fargo'!CX28</f>
        <v>0</v>
      </c>
      <c r="KP14" s="5">
        <f>-'Wells Fargo'!CY28</f>
        <v>0</v>
      </c>
      <c r="KQ14" s="5">
        <f>-'Wells Fargo'!CZ28</f>
        <v>0</v>
      </c>
      <c r="KR14" s="5">
        <f>-'Wells Fargo'!DA28</f>
        <v>0</v>
      </c>
      <c r="KS14" s="5">
        <f>-'Wells Fargo'!DB28</f>
        <v>0</v>
      </c>
      <c r="KT14" s="5">
        <f>-'Wells Fargo'!DC28</f>
        <v>0</v>
      </c>
      <c r="KU14" s="5">
        <f>-'Wells Fargo'!DD28</f>
        <v>0</v>
      </c>
      <c r="KV14" s="5">
        <f>-'Wells Fargo'!DE28</f>
        <v>0</v>
      </c>
      <c r="KW14" s="5">
        <f>-'Wells Fargo'!DF28</f>
        <v>0</v>
      </c>
      <c r="KX14" s="5">
        <f>-'Wells Fargo'!DG28</f>
        <v>0</v>
      </c>
      <c r="KY14" s="5">
        <f>-'Wells Fargo'!DH28</f>
        <v>0</v>
      </c>
      <c r="KZ14" s="5">
        <f>-'Wells Fargo'!DI28</f>
        <v>0</v>
      </c>
      <c r="LA14" s="5">
        <f>-'Wells Fargo'!DJ28</f>
        <v>0</v>
      </c>
      <c r="LB14" s="5">
        <f>-'Wells Fargo'!DK28</f>
        <v>0</v>
      </c>
      <c r="LC14" s="5">
        <f>-'Wells Fargo'!DL28</f>
        <v>0</v>
      </c>
      <c r="LD14" s="5">
        <f>-'Wells Fargo'!DM28</f>
        <v>0</v>
      </c>
      <c r="LE14" s="5">
        <f>-'Wells Fargo'!DN28</f>
        <v>0</v>
      </c>
      <c r="LF14" s="5">
        <f>-'Wells Fargo'!DO28</f>
        <v>0</v>
      </c>
      <c r="LG14" s="5">
        <f>-'Wells Fargo'!DP28</f>
        <v>0</v>
      </c>
      <c r="LH14" s="5">
        <f>-'Wells Fargo'!DQ28</f>
        <v>0</v>
      </c>
      <c r="LI14" s="5">
        <f>-'Wells Fargo'!DR28</f>
        <v>0</v>
      </c>
      <c r="LJ14" s="5">
        <f>-'Wells Fargo'!DS28</f>
        <v>0</v>
      </c>
      <c r="LK14" s="5">
        <f>-'Wells Fargo'!DT28</f>
        <v>0</v>
      </c>
      <c r="LL14" s="5">
        <f>-'Wells Fargo'!DU28</f>
        <v>0</v>
      </c>
    </row>
    <row r="15" spans="1:324" x14ac:dyDescent="0.25">
      <c r="A15" s="12" t="s">
        <v>40</v>
      </c>
      <c r="B15" s="5">
        <f>-Comerica!B28</f>
        <v>0</v>
      </c>
      <c r="C15" s="5">
        <f>-Comerica!C28</f>
        <v>0</v>
      </c>
      <c r="D15" s="5">
        <f>-Comerica!D28</f>
        <v>-1000000</v>
      </c>
      <c r="E15" s="5">
        <f>-Comerica!E28</f>
        <v>0</v>
      </c>
      <c r="F15" s="5">
        <f>-Comerica!F28</f>
        <v>0</v>
      </c>
      <c r="G15" s="5">
        <f>-Comerica!G28</f>
        <v>0</v>
      </c>
      <c r="H15" s="5">
        <f>-Comerica!H28</f>
        <v>-1500000</v>
      </c>
      <c r="I15" s="5">
        <f>-Comerica!I28</f>
        <v>0</v>
      </c>
      <c r="J15" s="5">
        <f>-Comerica!J28</f>
        <v>0</v>
      </c>
      <c r="K15" s="5">
        <f>-Comerica!K28</f>
        <v>0</v>
      </c>
      <c r="L15" s="5">
        <f>-Comerica!L28</f>
        <v>0</v>
      </c>
      <c r="M15" s="5">
        <f>-Comerica!M28</f>
        <v>-686400.54</v>
      </c>
      <c r="N15" s="5">
        <f>-Comerica!N28</f>
        <v>0</v>
      </c>
      <c r="O15" s="5">
        <f>-Comerica!O28</f>
        <v>0</v>
      </c>
      <c r="P15" s="5">
        <f>-Comerica!P28</f>
        <v>0</v>
      </c>
      <c r="Q15" s="5">
        <f>-Comerica!Q28</f>
        <v>0</v>
      </c>
      <c r="R15" s="5">
        <f>-Comerica!R28</f>
        <v>0</v>
      </c>
      <c r="S15" s="5">
        <f>-Comerica!S28</f>
        <v>0</v>
      </c>
      <c r="T15" s="5">
        <f>-Comerica!T28</f>
        <v>0</v>
      </c>
      <c r="U15" s="5">
        <f>-Comerica!U28</f>
        <v>0</v>
      </c>
      <c r="V15" s="5">
        <f>-Comerica!V28</f>
        <v>0</v>
      </c>
      <c r="W15" s="5">
        <f>-Comerica!W28</f>
        <v>0</v>
      </c>
      <c r="X15" s="5">
        <f>-Comerica!X28</f>
        <v>0</v>
      </c>
      <c r="Y15" s="5">
        <f>-Comerica!Y28</f>
        <v>0</v>
      </c>
      <c r="Z15" s="5">
        <f>-Comerica!Z28</f>
        <v>0</v>
      </c>
      <c r="AA15" s="5">
        <f>-Comerica!AA28</f>
        <v>0</v>
      </c>
      <c r="AB15" s="5">
        <f>-Comerica!AB28</f>
        <v>0</v>
      </c>
      <c r="AC15" s="5">
        <f>-Comerica!AC28</f>
        <v>0</v>
      </c>
      <c r="AD15" s="5">
        <f>-Comerica!AD28</f>
        <v>0</v>
      </c>
      <c r="AE15" s="5">
        <f>-Comerica!AE28</f>
        <v>0</v>
      </c>
      <c r="AF15" s="5">
        <f>-Comerica!AF28</f>
        <v>0</v>
      </c>
      <c r="AG15" s="5">
        <f>-Comerica!AG28</f>
        <v>0</v>
      </c>
      <c r="AH15" s="5">
        <f>-Comerica!AH28</f>
        <v>0</v>
      </c>
      <c r="AI15" s="5">
        <f>-Comerica!AI28</f>
        <v>0</v>
      </c>
      <c r="AJ15" s="5">
        <f>-Comerica!AJ28</f>
        <v>0</v>
      </c>
      <c r="AK15" s="5">
        <f>-Comerica!AK28</f>
        <v>0</v>
      </c>
      <c r="AL15" s="5">
        <f>-Comerica!AL28</f>
        <v>0</v>
      </c>
      <c r="AM15" s="5">
        <f>-Comerica!AM28</f>
        <v>0</v>
      </c>
      <c r="AN15" s="5">
        <f>-Comerica!AN28</f>
        <v>0</v>
      </c>
      <c r="AO15" s="5">
        <f>-Comerica!AO28</f>
        <v>0</v>
      </c>
      <c r="AP15" s="5">
        <f>-Comerica!AP28</f>
        <v>0</v>
      </c>
      <c r="AQ15" s="5">
        <f>-Comerica!AQ28</f>
        <v>0</v>
      </c>
      <c r="AR15" s="5">
        <f>-Comerica!AR28</f>
        <v>0</v>
      </c>
      <c r="AS15" s="5">
        <f>-Comerica!AS28</f>
        <v>0</v>
      </c>
      <c r="AT15" s="5">
        <f>-Comerica!AT28</f>
        <v>0</v>
      </c>
      <c r="AU15" s="5">
        <f>-Comerica!AU28</f>
        <v>0</v>
      </c>
      <c r="AV15" s="5">
        <f>-Comerica!AV28</f>
        <v>0</v>
      </c>
      <c r="AW15" s="5">
        <f>-Comerica!AW28</f>
        <v>0</v>
      </c>
      <c r="AX15" s="5">
        <f>-Comerica!AX28</f>
        <v>0</v>
      </c>
      <c r="AY15" s="5">
        <f>-Comerica!AY28</f>
        <v>0</v>
      </c>
      <c r="AZ15" s="5">
        <f>-Comerica!AZ28</f>
        <v>0</v>
      </c>
      <c r="BA15" s="5">
        <f>-Comerica!BA28</f>
        <v>0</v>
      </c>
      <c r="BB15" s="5">
        <f>-Comerica!BB28</f>
        <v>0</v>
      </c>
      <c r="BC15" s="5">
        <f>-Comerica!BC28</f>
        <v>0</v>
      </c>
      <c r="BD15" s="5">
        <f>-Comerica!BD28</f>
        <v>0</v>
      </c>
      <c r="BE15" s="5">
        <f>-Comerica!BE28</f>
        <v>0</v>
      </c>
      <c r="BF15" s="5">
        <f>-Comerica!BF28</f>
        <v>0</v>
      </c>
      <c r="BG15" s="5">
        <f>-Comerica!BG28</f>
        <v>0</v>
      </c>
      <c r="BH15" s="5">
        <f>-Comerica!BH28</f>
        <v>0</v>
      </c>
      <c r="BI15" s="5">
        <f>-Comerica!BI28</f>
        <v>0</v>
      </c>
      <c r="BJ15" s="5">
        <f>-Comerica!BJ28</f>
        <v>0</v>
      </c>
      <c r="BK15" s="5">
        <f>-Comerica!BK28</f>
        <v>0</v>
      </c>
      <c r="BL15" s="5">
        <f>-Comerica!BL28</f>
        <v>0</v>
      </c>
      <c r="BM15" s="5">
        <f>-Comerica!BM28</f>
        <v>0</v>
      </c>
      <c r="BN15" s="5">
        <f>-Comerica!BN28</f>
        <v>0</v>
      </c>
      <c r="BO15" s="5">
        <f>-Comerica!BO28</f>
        <v>0</v>
      </c>
      <c r="BP15" s="5">
        <f>-Comerica!BP28</f>
        <v>0</v>
      </c>
      <c r="BQ15" s="5">
        <f>-Comerica!BQ28</f>
        <v>0</v>
      </c>
      <c r="BR15" s="5">
        <f>-Comerica!BR28</f>
        <v>0</v>
      </c>
      <c r="BS15" s="5">
        <f>-Comerica!BS28</f>
        <v>0</v>
      </c>
      <c r="BT15" s="5">
        <f>-Comerica!BT28</f>
        <v>0</v>
      </c>
      <c r="BU15" s="5">
        <f>-Comerica!BU28</f>
        <v>0</v>
      </c>
      <c r="BV15" s="5">
        <f>-Comerica!BV28</f>
        <v>0</v>
      </c>
      <c r="BW15" s="5">
        <f>-Comerica!BW28</f>
        <v>0</v>
      </c>
      <c r="BX15" s="5">
        <f>-Comerica!BX28</f>
        <v>0</v>
      </c>
      <c r="BY15" s="5">
        <f>-Comerica!BY28</f>
        <v>0</v>
      </c>
      <c r="BZ15" s="5">
        <f>-Comerica!BZ28</f>
        <v>0</v>
      </c>
      <c r="CA15" s="5">
        <f>-Comerica!CA28</f>
        <v>0</v>
      </c>
      <c r="CB15" s="5">
        <f>-Comerica!CB28</f>
        <v>0</v>
      </c>
      <c r="CC15" s="5">
        <f>-Comerica!CC28</f>
        <v>0</v>
      </c>
      <c r="CD15" s="5">
        <f>-Comerica!CD28</f>
        <v>0</v>
      </c>
      <c r="CE15" s="5">
        <f>-Comerica!CE28</f>
        <v>0</v>
      </c>
      <c r="CF15" s="5">
        <f>-Comerica!CF28</f>
        <v>0</v>
      </c>
      <c r="CG15" s="5">
        <f>-Comerica!CG28</f>
        <v>0</v>
      </c>
      <c r="CH15" s="5">
        <f>-Comerica!CH28</f>
        <v>0</v>
      </c>
      <c r="CI15" s="5">
        <f>-Comerica!CI28</f>
        <v>0</v>
      </c>
      <c r="CJ15" s="5">
        <f>-Comerica!CJ28</f>
        <v>0</v>
      </c>
      <c r="CK15" s="5">
        <f>-Comerica!CK28</f>
        <v>0</v>
      </c>
      <c r="CL15" s="5">
        <f>-Comerica!CL28</f>
        <v>0</v>
      </c>
      <c r="CM15" s="5">
        <f>-Comerica!CM28</f>
        <v>0</v>
      </c>
      <c r="CN15" s="5">
        <f>-Comerica!CN28</f>
        <v>0</v>
      </c>
      <c r="CO15" s="5">
        <f>-Comerica!CO28</f>
        <v>0</v>
      </c>
      <c r="CP15" s="5">
        <f>-Comerica!CP28</f>
        <v>0</v>
      </c>
      <c r="CQ15" s="5">
        <f>-Comerica!CQ28</f>
        <v>0</v>
      </c>
      <c r="CR15" s="5">
        <f>-Comerica!CR28</f>
        <v>0</v>
      </c>
      <c r="CS15" s="5">
        <f>-Comerica!CS28</f>
        <v>-7000000</v>
      </c>
      <c r="CT15" s="5">
        <f>-Comerica!CT28</f>
        <v>0</v>
      </c>
      <c r="CU15" s="5">
        <f>-Comerica!CU28</f>
        <v>0</v>
      </c>
      <c r="CV15" s="5">
        <f>-Comerica!CV28</f>
        <v>0</v>
      </c>
      <c r="CW15" s="5">
        <f>-Comerica!CW28</f>
        <v>0</v>
      </c>
      <c r="CX15" s="5">
        <f>-Comerica!CX28</f>
        <v>0</v>
      </c>
      <c r="CY15" s="5">
        <f>-Comerica!CY28</f>
        <v>0</v>
      </c>
      <c r="CZ15" s="5">
        <f>-Comerica!CZ28</f>
        <v>-6000000</v>
      </c>
      <c r="DA15" s="5">
        <f>-Comerica!DA28</f>
        <v>0</v>
      </c>
      <c r="DB15" s="5">
        <f>-Comerica!DB28</f>
        <v>0</v>
      </c>
      <c r="DC15" s="5">
        <f>-Comerica!DC28</f>
        <v>0</v>
      </c>
      <c r="DD15" s="5">
        <f>-Comerica!DD28</f>
        <v>0</v>
      </c>
      <c r="DE15" s="5">
        <f>-Comerica!DE28</f>
        <v>0</v>
      </c>
      <c r="DF15" s="5">
        <f>-Comerica!DF28</f>
        <v>0</v>
      </c>
      <c r="DG15" s="5">
        <f>-Comerica!DG28</f>
        <v>0</v>
      </c>
      <c r="DH15" s="5">
        <f>-Comerica!DH28</f>
        <v>0</v>
      </c>
      <c r="DI15" s="5">
        <f>-Comerica!DI28</f>
        <v>0</v>
      </c>
      <c r="DJ15" s="5">
        <f>-Comerica!DJ28</f>
        <v>0</v>
      </c>
      <c r="DK15" s="5">
        <f>-Comerica!DK28</f>
        <v>-4000000</v>
      </c>
      <c r="DL15" s="5">
        <f>-Comerica!DL28</f>
        <v>0</v>
      </c>
      <c r="DM15" s="5">
        <f>-Comerica!DM28</f>
        <v>0</v>
      </c>
      <c r="DN15" s="5">
        <f>-Comerica!DN28</f>
        <v>0</v>
      </c>
      <c r="DO15" s="5">
        <f>-Comerica!DO28</f>
        <v>0</v>
      </c>
      <c r="DP15" s="5">
        <f>-Comerica!DP28</f>
        <v>0</v>
      </c>
      <c r="DQ15" s="5">
        <f>-Comerica!DQ28</f>
        <v>0</v>
      </c>
      <c r="DR15" s="5">
        <f>-Comerica!DR28</f>
        <v>0</v>
      </c>
      <c r="DS15" s="5">
        <f>-Comerica!DS28</f>
        <v>0</v>
      </c>
      <c r="DT15" s="5">
        <f>-Comerica!DT28</f>
        <v>0</v>
      </c>
      <c r="DU15" s="5">
        <f>-Comerica!DU28</f>
        <v>0</v>
      </c>
      <c r="DV15" s="5">
        <f>-Comerica!DV28</f>
        <v>0</v>
      </c>
      <c r="DW15" s="5">
        <f>-Comerica!DW28</f>
        <v>0</v>
      </c>
      <c r="DX15" s="5">
        <f>-Comerica!DX28</f>
        <v>0</v>
      </c>
      <c r="DY15" s="5">
        <f>-Comerica!DY28</f>
        <v>0</v>
      </c>
      <c r="DZ15" s="5">
        <f>-Comerica!DZ28</f>
        <v>0</v>
      </c>
      <c r="EA15" s="5">
        <f>-Comerica!EA28</f>
        <v>0</v>
      </c>
      <c r="EB15" s="5">
        <f>-Comerica!EB28</f>
        <v>0</v>
      </c>
      <c r="EC15" s="5">
        <f>-Comerica!EC28</f>
        <v>0</v>
      </c>
      <c r="ED15" s="5">
        <f>-Comerica!ED28</f>
        <v>0</v>
      </c>
      <c r="EE15" s="5">
        <f>-Comerica!EE28</f>
        <v>0</v>
      </c>
      <c r="EF15" s="5">
        <f>-Comerica!EF28</f>
        <v>0</v>
      </c>
      <c r="EG15" s="5">
        <f>-Comerica!EG28</f>
        <v>0</v>
      </c>
      <c r="EH15" s="5">
        <f>-Comerica!EH28</f>
        <v>0</v>
      </c>
      <c r="EI15" s="5">
        <f>-Comerica!EI28</f>
        <v>0</v>
      </c>
      <c r="EJ15" s="5">
        <f>-Comerica!EJ28</f>
        <v>0</v>
      </c>
      <c r="EK15" s="5">
        <f>-Comerica!EK28</f>
        <v>0</v>
      </c>
      <c r="EL15" s="5">
        <f>-Comerica!EL28</f>
        <v>0</v>
      </c>
      <c r="EM15" s="5">
        <f>-Comerica!EM28</f>
        <v>0</v>
      </c>
      <c r="EN15" s="5">
        <f>-Comerica!EN28</f>
        <v>0</v>
      </c>
      <c r="EO15" s="5">
        <f>-Comerica!EO28</f>
        <v>0</v>
      </c>
      <c r="EP15" s="5">
        <f>-Comerica!EP28</f>
        <v>0</v>
      </c>
      <c r="EQ15" s="5">
        <f>-Comerica!EQ28</f>
        <v>0</v>
      </c>
      <c r="ER15" s="5">
        <f>-Comerica!ER28</f>
        <v>0</v>
      </c>
      <c r="ES15" s="5">
        <f>-Comerica!ES28</f>
        <v>0</v>
      </c>
      <c r="ET15" s="5">
        <f>-Comerica!ET28</f>
        <v>0</v>
      </c>
      <c r="EU15" s="5">
        <f>-Comerica!EU28</f>
        <v>0</v>
      </c>
      <c r="EV15" s="5">
        <f>-Comerica!EV28</f>
        <v>0</v>
      </c>
      <c r="EW15" s="5">
        <f>-Comerica!EW28</f>
        <v>0</v>
      </c>
      <c r="EX15" s="5">
        <f>-Comerica!EX28</f>
        <v>0</v>
      </c>
      <c r="EY15" s="5">
        <f>-Comerica!EY28</f>
        <v>0</v>
      </c>
      <c r="EZ15" s="5">
        <f>-Comerica!EZ28</f>
        <v>0</v>
      </c>
      <c r="FA15" s="5">
        <f>-Comerica!FA28</f>
        <v>0</v>
      </c>
      <c r="FB15" s="5">
        <f>-Comerica!FB28</f>
        <v>0</v>
      </c>
      <c r="FC15" s="5">
        <f>-Comerica!FC28</f>
        <v>0</v>
      </c>
      <c r="FD15" s="5">
        <f>-Comerica!FD28</f>
        <v>0</v>
      </c>
      <c r="FE15" s="5">
        <f>-Comerica!FE28</f>
        <v>0</v>
      </c>
      <c r="FF15" s="5">
        <f>-Comerica!FF28</f>
        <v>0</v>
      </c>
      <c r="FG15" s="5">
        <f>-Comerica!FG28</f>
        <v>0</v>
      </c>
      <c r="FH15" s="5">
        <f>-Comerica!FH28</f>
        <v>0</v>
      </c>
      <c r="FI15" s="5">
        <f>-Comerica!FI28</f>
        <v>0</v>
      </c>
      <c r="FJ15" s="5">
        <f>-Comerica!FJ28</f>
        <v>0</v>
      </c>
      <c r="FK15" s="5">
        <f>-Comerica!FK28</f>
        <v>0</v>
      </c>
      <c r="FL15" s="5">
        <f>-Comerica!FL28</f>
        <v>0</v>
      </c>
      <c r="FM15" s="5">
        <f>-Comerica!FM28</f>
        <v>0</v>
      </c>
      <c r="FN15" s="5">
        <f>-Comerica!FN28</f>
        <v>0</v>
      </c>
      <c r="FO15" s="5">
        <f>-Comerica!FO28</f>
        <v>0</v>
      </c>
      <c r="FP15" s="5">
        <f>-Comerica!FP28</f>
        <v>0</v>
      </c>
      <c r="FQ15" s="5">
        <f>-Comerica!FQ28</f>
        <v>0</v>
      </c>
      <c r="FR15" s="5">
        <f>-Comerica!FR28</f>
        <v>0</v>
      </c>
      <c r="FS15" s="5">
        <f>-Comerica!FS28</f>
        <v>0</v>
      </c>
      <c r="FT15" s="5">
        <f>-Comerica!FT28</f>
        <v>0</v>
      </c>
      <c r="FU15" s="5">
        <f>-Comerica!FU28</f>
        <v>-7000000</v>
      </c>
      <c r="FV15" s="5">
        <f>-Comerica!FV28</f>
        <v>0</v>
      </c>
      <c r="FW15" s="5">
        <f>-Comerica!FW28</f>
        <v>0</v>
      </c>
      <c r="FX15" s="5">
        <f>-Comerica!FX28</f>
        <v>-8000000</v>
      </c>
      <c r="FY15" s="5">
        <f>-Comerica!FY28</f>
        <v>0</v>
      </c>
      <c r="FZ15" s="5">
        <f>-Comerica!FZ28</f>
        <v>0</v>
      </c>
      <c r="GA15" s="5">
        <f>-Comerica!GA28</f>
        <v>0</v>
      </c>
      <c r="GB15" s="5">
        <f>-Comerica!GB28</f>
        <v>0</v>
      </c>
      <c r="GC15" s="5">
        <f>-Comerica!GC28</f>
        <v>-12000000</v>
      </c>
      <c r="GD15" s="5">
        <f>-Comerica!GD28</f>
        <v>0</v>
      </c>
      <c r="GE15" s="5">
        <f>-Comerica!GE28</f>
        <v>0</v>
      </c>
      <c r="GF15" s="5">
        <f>-Comerica!GF28</f>
        <v>-8000000</v>
      </c>
      <c r="GG15" s="5">
        <f>-Comerica!GG28</f>
        <v>0</v>
      </c>
      <c r="GH15" s="5">
        <f>-Comerica!GH28</f>
        <v>0</v>
      </c>
      <c r="GI15" s="5">
        <f>-Comerica!GI28</f>
        <v>-10000000</v>
      </c>
      <c r="GJ15" s="5">
        <f>-Comerica!GJ28</f>
        <v>0</v>
      </c>
      <c r="GK15" s="5">
        <f>-Comerica!GK28</f>
        <v>0</v>
      </c>
      <c r="GL15" s="5">
        <f>-Comerica!GL28</f>
        <v>-10000000</v>
      </c>
      <c r="GM15" s="5">
        <f>-Comerica!GM28</f>
        <v>0</v>
      </c>
      <c r="GN15" s="5">
        <f>-Comerica!GN28</f>
        <v>0</v>
      </c>
      <c r="GO15" s="5">
        <f>-Comerica!GO28</f>
        <v>-10000000</v>
      </c>
      <c r="GP15" s="5">
        <f>-Comerica!GP28</f>
        <v>0</v>
      </c>
      <c r="GQ15" s="5">
        <f>-Comerica!GQ28</f>
        <v>0</v>
      </c>
      <c r="GR15" s="5">
        <f>-Comerica!GR28</f>
        <v>-10000000</v>
      </c>
      <c r="GS15" s="5">
        <f>-Comerica!GS28</f>
        <v>0</v>
      </c>
      <c r="GT15" s="5">
        <f>-Comerica!GT28</f>
        <v>0</v>
      </c>
      <c r="GU15" s="5">
        <f>-Comerica!GU28</f>
        <v>0</v>
      </c>
      <c r="GV15" s="5">
        <f>-Comerica!GV28</f>
        <v>0</v>
      </c>
      <c r="GW15" s="5">
        <f>-Comerica!GW28</f>
        <v>0</v>
      </c>
      <c r="GX15" s="5">
        <f>-Comerica!GX28</f>
        <v>0</v>
      </c>
      <c r="GY15" s="5">
        <f>-Comerica!GY12</f>
        <v>100054.47</v>
      </c>
      <c r="GZ15" s="5">
        <f>-Comerica!GZ28</f>
        <v>-3000000</v>
      </c>
      <c r="HA15" s="5">
        <f>-Comerica!HA28</f>
        <v>0</v>
      </c>
      <c r="HB15" s="5">
        <f>-Comerica!HB28</f>
        <v>0</v>
      </c>
      <c r="HC15" s="5">
        <f>-Comerica!HC28</f>
        <v>0</v>
      </c>
      <c r="HD15" s="5">
        <f>-Comerica!HD28</f>
        <v>0</v>
      </c>
      <c r="HE15" s="5">
        <f>-Comerica!HE28</f>
        <v>0</v>
      </c>
      <c r="HF15" s="5">
        <f>-Comerica!HF28</f>
        <v>0</v>
      </c>
      <c r="HG15" s="5">
        <f>-Comerica!HG28</f>
        <v>0</v>
      </c>
      <c r="HH15" s="5">
        <f>-Comerica!HH28</f>
        <v>0</v>
      </c>
      <c r="HI15" s="5">
        <f>-Comerica!HI28</f>
        <v>0</v>
      </c>
      <c r="HJ15" s="5">
        <f>-Comerica!HJ28</f>
        <v>0</v>
      </c>
      <c r="HK15" s="5">
        <f>-Comerica!HK28</f>
        <v>0</v>
      </c>
      <c r="HL15" s="5">
        <f>-Comerica!HL28</f>
        <v>0</v>
      </c>
      <c r="HM15" s="5">
        <f>-Comerica!HM28</f>
        <v>0</v>
      </c>
      <c r="HN15" s="5">
        <f>-Comerica!HN28</f>
        <v>0</v>
      </c>
      <c r="HO15" s="5">
        <f>-Comerica!HO28</f>
        <v>0</v>
      </c>
      <c r="HP15" s="5">
        <f>-Comerica!HP28</f>
        <v>0</v>
      </c>
      <c r="HQ15" s="5">
        <f>-Comerica!HQ28</f>
        <v>0</v>
      </c>
      <c r="HR15" s="5">
        <f>-Comerica!HR28</f>
        <v>0</v>
      </c>
      <c r="HS15" s="5">
        <f>-Comerica!HS28</f>
        <v>0</v>
      </c>
      <c r="HT15" s="5">
        <f>-Comerica!HT28</f>
        <v>0</v>
      </c>
      <c r="HU15" s="5">
        <f>-Comerica!HU28</f>
        <v>0</v>
      </c>
      <c r="HV15" s="5">
        <f>-Comerica!HV28</f>
        <v>0</v>
      </c>
      <c r="HW15" s="5">
        <f>-Comerica!HW28</f>
        <v>0</v>
      </c>
      <c r="HX15" s="5">
        <f>-Comerica!HX28</f>
        <v>0</v>
      </c>
      <c r="HY15" s="5">
        <f>-Comerica!HY28</f>
        <v>0</v>
      </c>
      <c r="HZ15" s="5">
        <f>-Comerica!HZ28</f>
        <v>0</v>
      </c>
      <c r="IA15" s="5">
        <f>-Comerica!IA28</f>
        <v>0</v>
      </c>
      <c r="IB15" s="5">
        <f>-Comerica!IB28</f>
        <v>0</v>
      </c>
      <c r="IC15" s="5">
        <f>-Comerica!IC28</f>
        <v>0</v>
      </c>
      <c r="ID15" s="5">
        <f>-Comerica!ID28</f>
        <v>0</v>
      </c>
      <c r="IE15" s="5">
        <f>-Comerica!IE28</f>
        <v>0</v>
      </c>
      <c r="IF15" s="5">
        <f>-Comerica!IF28</f>
        <v>0</v>
      </c>
      <c r="IG15" s="5">
        <f>-Comerica!IG28</f>
        <v>0</v>
      </c>
      <c r="IH15" s="5">
        <f>-Comerica!IH28</f>
        <v>0</v>
      </c>
      <c r="II15" s="5">
        <f>-Comerica!II28</f>
        <v>0</v>
      </c>
      <c r="IJ15" s="5">
        <f>-Comerica!IJ28</f>
        <v>0</v>
      </c>
      <c r="IK15" s="5">
        <f>-Comerica!IK28</f>
        <v>0</v>
      </c>
      <c r="IL15" s="5">
        <f>-Comerica!IL28</f>
        <v>0</v>
      </c>
      <c r="IM15" s="5">
        <f>-Comerica!IM28</f>
        <v>0</v>
      </c>
      <c r="IN15" s="5">
        <f>-Comerica!IN28</f>
        <v>0</v>
      </c>
      <c r="IO15" s="5">
        <f>-Comerica!IO28</f>
        <v>0</v>
      </c>
      <c r="IP15" s="5">
        <f>-Comerica!IP28</f>
        <v>0</v>
      </c>
      <c r="IQ15" s="5">
        <f>-Comerica!IQ28</f>
        <v>0</v>
      </c>
      <c r="IR15" s="5">
        <f>-Comerica!IR28</f>
        <v>0</v>
      </c>
      <c r="IS15" s="5">
        <f>-Comerica!IS28</f>
        <v>0</v>
      </c>
      <c r="IT15" s="5">
        <f>-Comerica!IT28</f>
        <v>0</v>
      </c>
      <c r="IU15" s="5">
        <f>-Comerica!IU28</f>
        <v>0</v>
      </c>
      <c r="IV15" s="5">
        <f>-Comerica!IV28</f>
        <v>0</v>
      </c>
      <c r="IW15" s="5">
        <f>-Comerica!IW28</f>
        <v>0</v>
      </c>
      <c r="IX15" s="5">
        <f>-Comerica!IX28</f>
        <v>0</v>
      </c>
      <c r="IY15" s="5">
        <f>-Comerica!IY28</f>
        <v>0</v>
      </c>
      <c r="IZ15" s="5">
        <f>-Comerica!IZ28</f>
        <v>0</v>
      </c>
      <c r="JA15" s="5">
        <f>-Comerica!JA28</f>
        <v>0</v>
      </c>
      <c r="JB15" s="5">
        <f>-Comerica!JB28</f>
        <v>0</v>
      </c>
      <c r="JC15" s="5">
        <f>-Comerica!JC28</f>
        <v>0</v>
      </c>
      <c r="JD15" s="5">
        <f>-Comerica!JD28</f>
        <v>0</v>
      </c>
      <c r="JE15" s="5">
        <f>-Comerica!JE28</f>
        <v>0</v>
      </c>
      <c r="JF15" s="5">
        <f>-Comerica!JF28</f>
        <v>0</v>
      </c>
      <c r="JG15" s="5">
        <f>-Comerica!JG28</f>
        <v>0</v>
      </c>
      <c r="JH15" s="5">
        <f>-Comerica!JH28</f>
        <v>0</v>
      </c>
      <c r="JI15" s="5">
        <f>-Comerica!JI28</f>
        <v>0</v>
      </c>
      <c r="JJ15" s="5">
        <f>-Comerica!JJ28</f>
        <v>0</v>
      </c>
      <c r="JK15" s="5">
        <f>-Comerica!JK28</f>
        <v>0</v>
      </c>
      <c r="JL15" s="5">
        <f>-Comerica!JL28</f>
        <v>0</v>
      </c>
      <c r="JM15" s="5">
        <f>-Comerica!JM28</f>
        <v>0</v>
      </c>
      <c r="JN15" s="5">
        <f>-Comerica!JN28</f>
        <v>0</v>
      </c>
      <c r="JO15" s="5">
        <f>-Comerica!JO28</f>
        <v>0</v>
      </c>
      <c r="JP15" s="5">
        <f>-Comerica!JP28</f>
        <v>0</v>
      </c>
      <c r="JQ15" s="5">
        <f>-Comerica!JQ28</f>
        <v>0</v>
      </c>
      <c r="JR15" s="5">
        <f>-Comerica!JR28</f>
        <v>0</v>
      </c>
      <c r="JS15" s="5">
        <f>-Comerica!JS28</f>
        <v>0</v>
      </c>
      <c r="JT15" s="5">
        <f>-Comerica!JT28</f>
        <v>0</v>
      </c>
      <c r="JU15" s="5">
        <f>-Comerica!JU28</f>
        <v>0</v>
      </c>
      <c r="JV15" s="5">
        <f>-Comerica!JV28</f>
        <v>0</v>
      </c>
      <c r="JW15" s="5">
        <f>-Comerica!JW28</f>
        <v>0</v>
      </c>
      <c r="JX15" s="5">
        <f>-Comerica!JX28</f>
        <v>0</v>
      </c>
      <c r="JY15" s="5">
        <f>-Comerica!JY28</f>
        <v>0</v>
      </c>
      <c r="JZ15" s="5">
        <f>-Comerica!JZ28</f>
        <v>0</v>
      </c>
      <c r="KA15" s="5">
        <f>-Comerica!KA28</f>
        <v>0</v>
      </c>
      <c r="KB15" s="5">
        <f>-Comerica!KB28</f>
        <v>0</v>
      </c>
      <c r="KC15" s="5">
        <f>-Comerica!KC28</f>
        <v>0</v>
      </c>
      <c r="KD15" s="5">
        <f>-Comerica!KD28</f>
        <v>0</v>
      </c>
      <c r="KE15" s="5">
        <f>-Comerica!KE28</f>
        <v>0</v>
      </c>
      <c r="KF15" s="5">
        <f>-Comerica!KF28</f>
        <v>0</v>
      </c>
      <c r="KG15" s="5">
        <f>-Comerica!KG28</f>
        <v>0</v>
      </c>
      <c r="KH15" s="5">
        <f>-Comerica!KH28</f>
        <v>0</v>
      </c>
      <c r="KI15" s="5">
        <f>-Comerica!KI28</f>
        <v>0</v>
      </c>
      <c r="KJ15" s="5">
        <f>-Comerica!KJ28</f>
        <v>0</v>
      </c>
      <c r="KK15" s="5">
        <f>-Comerica!KK28</f>
        <v>0</v>
      </c>
      <c r="KL15" s="5">
        <f>-Comerica!KL28</f>
        <v>0</v>
      </c>
      <c r="KM15" s="5">
        <f>-Comerica!KM28</f>
        <v>0</v>
      </c>
      <c r="KN15" s="5">
        <f>-Comerica!KN28</f>
        <v>0</v>
      </c>
      <c r="KO15" s="5">
        <f>-Comerica!KO28</f>
        <v>0</v>
      </c>
      <c r="KP15" s="5">
        <f>-Comerica!KP28</f>
        <v>0</v>
      </c>
      <c r="KQ15" s="5">
        <f>-Comerica!KQ28</f>
        <v>0</v>
      </c>
      <c r="KR15" s="5">
        <f>-Comerica!KR28</f>
        <v>0</v>
      </c>
      <c r="KS15" s="5">
        <f>-Comerica!KS28</f>
        <v>0</v>
      </c>
      <c r="KT15" s="5">
        <f>-Comerica!KT28</f>
        <v>0</v>
      </c>
      <c r="KU15" s="5">
        <f>-Comerica!KU28</f>
        <v>0</v>
      </c>
      <c r="KV15" s="5">
        <f>-Comerica!KV28</f>
        <v>0</v>
      </c>
      <c r="KW15" s="5">
        <f>-Comerica!KW28</f>
        <v>0</v>
      </c>
      <c r="KX15" s="5">
        <f>-Comerica!KX28</f>
        <v>0</v>
      </c>
      <c r="KY15" s="5">
        <f>-Comerica!KY28</f>
        <v>0</v>
      </c>
      <c r="KZ15" s="5">
        <f>-Comerica!KZ28</f>
        <v>0</v>
      </c>
      <c r="LA15" s="5">
        <f>-Comerica!LA28</f>
        <v>0</v>
      </c>
      <c r="LB15" s="5">
        <f>-Comerica!LB28</f>
        <v>0</v>
      </c>
      <c r="LC15" s="5">
        <f>-Comerica!LC28</f>
        <v>0</v>
      </c>
      <c r="LD15" s="5">
        <f>-Comerica!LD28</f>
        <v>0</v>
      </c>
      <c r="LE15" s="5">
        <f>-Comerica!LE28</f>
        <v>0</v>
      </c>
      <c r="LF15" s="5">
        <f>-Comerica!LF28</f>
        <v>0</v>
      </c>
      <c r="LG15" s="5">
        <f>-Comerica!LG28</f>
        <v>0</v>
      </c>
      <c r="LH15" s="5">
        <f>-Comerica!LH28</f>
        <v>0</v>
      </c>
      <c r="LI15" s="5">
        <f>-Comerica!LI28</f>
        <v>0</v>
      </c>
      <c r="LJ15" s="5">
        <f>-Comerica!LJ28</f>
        <v>0</v>
      </c>
      <c r="LK15" s="5">
        <f>-Comerica!LK28</f>
        <v>0</v>
      </c>
      <c r="LL15" s="5">
        <f>-Comerica!LL28</f>
        <v>0</v>
      </c>
    </row>
    <row r="16" spans="1:324" x14ac:dyDescent="0.25">
      <c r="A16" s="12" t="s">
        <v>39</v>
      </c>
      <c r="B16" s="5">
        <f>-Fidelity!B27</f>
        <v>0</v>
      </c>
      <c r="C16" s="5">
        <f>-Fidelity!C27</f>
        <v>0</v>
      </c>
      <c r="D16" s="5">
        <f>-Fidelity!D27</f>
        <v>0</v>
      </c>
      <c r="E16" s="5">
        <f>-Fidelity!E27</f>
        <v>0</v>
      </c>
      <c r="F16" s="5">
        <f>-Fidelity!F27</f>
        <v>0</v>
      </c>
      <c r="G16" s="5">
        <f>-Fidelity!G27</f>
        <v>0</v>
      </c>
      <c r="H16" s="5">
        <f>-Fidelity!H27</f>
        <v>0</v>
      </c>
      <c r="I16" s="5">
        <f>-Fidelity!I27</f>
        <v>0</v>
      </c>
      <c r="J16" s="5">
        <f>-Fidelity!J27</f>
        <v>0</v>
      </c>
      <c r="K16" s="5">
        <f>-Fidelity!K27</f>
        <v>0</v>
      </c>
      <c r="L16" s="5">
        <f>-Fidelity!L27</f>
        <v>0</v>
      </c>
      <c r="M16" s="5">
        <f>-Fidelity!M27</f>
        <v>0</v>
      </c>
      <c r="N16" s="5">
        <f>-Fidelity!N27</f>
        <v>0</v>
      </c>
      <c r="O16" s="5">
        <f>-Fidelity!O27</f>
        <v>0</v>
      </c>
      <c r="P16" s="5">
        <f>-Fidelity!P27</f>
        <v>0</v>
      </c>
      <c r="Q16" s="5">
        <f>-Fidelity!Q27</f>
        <v>0</v>
      </c>
      <c r="R16" s="5">
        <f>-Fidelity!R27</f>
        <v>0</v>
      </c>
      <c r="S16" s="5">
        <f>-Fidelity!S27</f>
        <v>0</v>
      </c>
      <c r="T16" s="5">
        <f>-Fidelity!T27</f>
        <v>0</v>
      </c>
      <c r="U16" s="5">
        <f>-Fidelity!U27</f>
        <v>0</v>
      </c>
      <c r="V16" s="5">
        <f>-Fidelity!V27</f>
        <v>0</v>
      </c>
      <c r="W16" s="5">
        <f>-Fidelity!W27</f>
        <v>0</v>
      </c>
      <c r="X16" s="5">
        <f>-Fidelity!X27</f>
        <v>0</v>
      </c>
      <c r="Y16" s="5">
        <f>-Fidelity!Y27</f>
        <v>0</v>
      </c>
      <c r="Z16" s="5">
        <f>-Fidelity!Z27</f>
        <v>0</v>
      </c>
      <c r="AA16" s="5">
        <f>-Fidelity!AA27</f>
        <v>0</v>
      </c>
      <c r="AB16" s="5">
        <f>-Fidelity!AB27</f>
        <v>0</v>
      </c>
      <c r="AC16" s="5">
        <f>-Fidelity!AC27</f>
        <v>0</v>
      </c>
      <c r="AD16" s="5">
        <f>-Fidelity!AD27</f>
        <v>0</v>
      </c>
      <c r="AE16" s="5">
        <f>-Fidelity!AE27</f>
        <v>0</v>
      </c>
      <c r="AF16" s="5">
        <f>-Fidelity!AF27</f>
        <v>0</v>
      </c>
      <c r="AG16" s="5">
        <f>-Fidelity!AG27</f>
        <v>0</v>
      </c>
      <c r="AH16" s="5">
        <f>-Fidelity!AH27</f>
        <v>0</v>
      </c>
      <c r="AI16" s="5">
        <f>-Fidelity!AI27</f>
        <v>0</v>
      </c>
      <c r="AJ16" s="5">
        <f>-Fidelity!AJ27</f>
        <v>0</v>
      </c>
      <c r="AK16" s="5">
        <f>-Fidelity!AK27</f>
        <v>0</v>
      </c>
      <c r="AL16" s="5">
        <f>-Fidelity!AL27</f>
        <v>0</v>
      </c>
      <c r="AM16" s="5">
        <f>-Fidelity!AM27</f>
        <v>0</v>
      </c>
      <c r="AN16" s="5">
        <f>-Fidelity!AN27</f>
        <v>0</v>
      </c>
      <c r="AO16" s="5">
        <f>-Fidelity!AO27</f>
        <v>0</v>
      </c>
      <c r="AP16" s="5">
        <f>-Fidelity!AP27</f>
        <v>0</v>
      </c>
      <c r="AQ16" s="5">
        <f>-Fidelity!AQ27</f>
        <v>0</v>
      </c>
      <c r="AR16" s="5">
        <f>-Fidelity!AR27</f>
        <v>0</v>
      </c>
      <c r="AS16" s="5">
        <f>-Fidelity!AS27</f>
        <v>0</v>
      </c>
      <c r="AT16" s="5">
        <f>-Fidelity!AT27</f>
        <v>0</v>
      </c>
      <c r="AU16" s="5">
        <f>-Fidelity!AU27</f>
        <v>0</v>
      </c>
      <c r="AV16" s="5">
        <f>-Fidelity!AV27</f>
        <v>0</v>
      </c>
      <c r="AW16" s="5">
        <f>-Fidelity!AW27</f>
        <v>0</v>
      </c>
      <c r="AX16" s="5">
        <f>-Fidelity!AX27</f>
        <v>0</v>
      </c>
      <c r="AY16" s="5">
        <f>-Fidelity!AY27</f>
        <v>0</v>
      </c>
      <c r="AZ16" s="5">
        <f>-Fidelity!AZ27</f>
        <v>0</v>
      </c>
      <c r="BA16" s="5">
        <f>-Fidelity!BA27</f>
        <v>0</v>
      </c>
      <c r="BB16" s="5">
        <f>-Fidelity!BB27</f>
        <v>0</v>
      </c>
      <c r="BC16" s="5">
        <f>-Fidelity!BC27</f>
        <v>0</v>
      </c>
      <c r="BD16" s="5">
        <f>-Fidelity!BD27</f>
        <v>0</v>
      </c>
      <c r="BE16" s="5">
        <f>-Fidelity!BE27</f>
        <v>0</v>
      </c>
      <c r="BF16" s="5">
        <f>-Fidelity!BF27</f>
        <v>0</v>
      </c>
      <c r="BG16" s="5">
        <f>-Fidelity!BG27</f>
        <v>0</v>
      </c>
      <c r="BH16" s="5">
        <f>-Fidelity!BH27</f>
        <v>0</v>
      </c>
      <c r="BI16" s="5">
        <f>-Fidelity!BI27</f>
        <v>0</v>
      </c>
      <c r="BJ16" s="5">
        <f>-Fidelity!BJ27</f>
        <v>0</v>
      </c>
      <c r="BK16" s="5">
        <f>-Fidelity!BK27</f>
        <v>0</v>
      </c>
      <c r="BL16" s="5">
        <f>-Fidelity!BL27</f>
        <v>0</v>
      </c>
      <c r="BM16" s="5">
        <f>-Fidelity!BM27</f>
        <v>0</v>
      </c>
      <c r="BN16" s="5">
        <f>-Fidelity!BN27</f>
        <v>0</v>
      </c>
      <c r="BO16" s="5">
        <f>-Fidelity!BO27</f>
        <v>0</v>
      </c>
      <c r="BP16" s="5">
        <f>-Fidelity!BP27</f>
        <v>0</v>
      </c>
      <c r="BQ16" s="5">
        <f>-Fidelity!BQ27</f>
        <v>0</v>
      </c>
      <c r="BR16" s="5">
        <f>-Fidelity!BR27</f>
        <v>0</v>
      </c>
      <c r="BS16" s="5">
        <f>-Fidelity!BS27</f>
        <v>0</v>
      </c>
      <c r="BT16" s="5">
        <f>-Fidelity!BT27</f>
        <v>0</v>
      </c>
      <c r="BU16" s="5">
        <f>-Fidelity!BU27</f>
        <v>0</v>
      </c>
      <c r="BV16" s="5">
        <f>-Fidelity!BV27</f>
        <v>0</v>
      </c>
      <c r="BW16" s="5">
        <f>-Fidelity!BW27</f>
        <v>0</v>
      </c>
      <c r="BX16" s="5">
        <f>-Fidelity!BX27</f>
        <v>0</v>
      </c>
      <c r="BY16" s="5">
        <f>-Fidelity!BY27</f>
        <v>0</v>
      </c>
      <c r="BZ16" s="5">
        <f>-Fidelity!BZ27</f>
        <v>0</v>
      </c>
      <c r="CA16" s="5">
        <f>-Fidelity!CA27</f>
        <v>0</v>
      </c>
      <c r="CB16" s="5">
        <f>-Fidelity!CB27</f>
        <v>0</v>
      </c>
      <c r="CC16" s="5">
        <f>-Fidelity!CC27</f>
        <v>0</v>
      </c>
      <c r="CD16" s="5">
        <f>-Fidelity!CD27</f>
        <v>0</v>
      </c>
      <c r="CE16" s="5">
        <f>-Fidelity!CE27</f>
        <v>0</v>
      </c>
      <c r="CF16" s="5">
        <f>-Fidelity!CF27</f>
        <v>0</v>
      </c>
      <c r="CG16" s="5">
        <f>-Fidelity!CG27</f>
        <v>0</v>
      </c>
      <c r="CH16" s="5">
        <f>-Fidelity!CH27</f>
        <v>0</v>
      </c>
      <c r="CI16" s="5">
        <f>-Fidelity!CI27</f>
        <v>0</v>
      </c>
      <c r="CJ16" s="5">
        <f>-Fidelity!CJ27</f>
        <v>0</v>
      </c>
      <c r="CK16" s="5">
        <f>-Fidelity!CK27</f>
        <v>0</v>
      </c>
      <c r="CL16" s="5">
        <f>-Fidelity!CL27</f>
        <v>0</v>
      </c>
      <c r="CM16" s="5">
        <f>-Fidelity!CM27</f>
        <v>0</v>
      </c>
      <c r="CN16" s="5">
        <f>-Fidelity!CN27</f>
        <v>0</v>
      </c>
      <c r="CO16" s="5">
        <f>-Fidelity!CO27</f>
        <v>0</v>
      </c>
      <c r="CP16" s="5">
        <f>-Fidelity!CP27</f>
        <v>0</v>
      </c>
      <c r="CQ16" s="5">
        <f>-Fidelity!CQ27</f>
        <v>0</v>
      </c>
      <c r="CR16" s="5">
        <f>-Fidelity!CR27</f>
        <v>0</v>
      </c>
      <c r="CS16" s="5">
        <f>-Fidelity!CS27</f>
        <v>0</v>
      </c>
      <c r="CT16" s="5">
        <f>-Fidelity!CT27</f>
        <v>0</v>
      </c>
      <c r="CU16" s="5">
        <f>-Fidelity!CU27</f>
        <v>0</v>
      </c>
      <c r="CV16" s="5">
        <f>-Fidelity!CV27</f>
        <v>0</v>
      </c>
      <c r="CW16" s="5">
        <f>-Fidelity!CW27</f>
        <v>0</v>
      </c>
      <c r="CX16" s="5">
        <f>-Fidelity!CX27</f>
        <v>0</v>
      </c>
      <c r="CY16" s="5">
        <f>-Fidelity!CY27</f>
        <v>0</v>
      </c>
      <c r="CZ16" s="5">
        <f>-Fidelity!CZ27</f>
        <v>0</v>
      </c>
      <c r="DA16" s="5">
        <f>-Fidelity!DA27</f>
        <v>0</v>
      </c>
      <c r="DB16" s="5">
        <f>-Fidelity!DB27</f>
        <v>0</v>
      </c>
      <c r="DC16" s="5">
        <f>-Fidelity!DC27</f>
        <v>0</v>
      </c>
      <c r="DD16" s="5">
        <f>-Fidelity!DD27</f>
        <v>0</v>
      </c>
      <c r="DE16" s="5">
        <f>-Fidelity!DE27</f>
        <v>0</v>
      </c>
      <c r="DF16" s="5">
        <f>-Fidelity!DF27</f>
        <v>0</v>
      </c>
      <c r="DG16" s="5">
        <f>-Fidelity!DG27</f>
        <v>0</v>
      </c>
      <c r="DH16" s="5">
        <f>-Fidelity!DH27</f>
        <v>0</v>
      </c>
      <c r="DI16" s="5">
        <f>-Fidelity!DI27</f>
        <v>0</v>
      </c>
      <c r="DJ16" s="5">
        <f>-Fidelity!DJ27</f>
        <v>0</v>
      </c>
      <c r="DK16" s="5">
        <f>-Fidelity!DK27</f>
        <v>0</v>
      </c>
      <c r="DL16" s="5">
        <f>-Fidelity!DL27</f>
        <v>0</v>
      </c>
      <c r="DM16" s="5">
        <f>-Fidelity!DM27</f>
        <v>0</v>
      </c>
      <c r="DN16" s="5">
        <f>-Fidelity!DN27</f>
        <v>0</v>
      </c>
      <c r="DO16" s="5">
        <f>-Fidelity!DO27</f>
        <v>0</v>
      </c>
      <c r="DP16" s="5">
        <f>-Fidelity!DP27</f>
        <v>0</v>
      </c>
      <c r="DQ16" s="5">
        <f>-Fidelity!DQ27</f>
        <v>0</v>
      </c>
      <c r="DR16" s="5">
        <f>-Fidelity!DR27</f>
        <v>0</v>
      </c>
      <c r="DS16" s="5">
        <f>-Fidelity!DS27</f>
        <v>0</v>
      </c>
      <c r="DT16" s="5">
        <f>-Fidelity!DT27</f>
        <v>0</v>
      </c>
      <c r="DU16" s="5">
        <f>-Fidelity!DU27</f>
        <v>0</v>
      </c>
      <c r="DV16" s="5">
        <f>-Fidelity!DV27</f>
        <v>0</v>
      </c>
      <c r="DW16" s="5">
        <f>-Fidelity!DW27</f>
        <v>0</v>
      </c>
      <c r="DX16" s="5">
        <f>-Fidelity!DX27</f>
        <v>0</v>
      </c>
      <c r="DY16" s="5">
        <f>-Fidelity!DY27</f>
        <v>0</v>
      </c>
      <c r="DZ16" s="5">
        <f>-Fidelity!DZ27</f>
        <v>0</v>
      </c>
      <c r="EA16" s="5">
        <f>-Fidelity!EA27</f>
        <v>0</v>
      </c>
      <c r="EB16" s="5">
        <f>-Fidelity!EB27</f>
        <v>0</v>
      </c>
      <c r="EC16" s="5">
        <f>-Fidelity!EC27</f>
        <v>0</v>
      </c>
      <c r="ED16" s="5">
        <f>-Fidelity!ED27</f>
        <v>0</v>
      </c>
      <c r="EE16" s="5">
        <f>-Fidelity!EE27</f>
        <v>0</v>
      </c>
      <c r="EF16" s="5">
        <f>-Fidelity!EF27</f>
        <v>0</v>
      </c>
      <c r="EG16" s="5">
        <f>-Fidelity!EG27</f>
        <v>0</v>
      </c>
      <c r="EH16" s="5">
        <f>-Fidelity!EH27</f>
        <v>0</v>
      </c>
      <c r="EI16" s="5">
        <f>-Fidelity!EI27</f>
        <v>0</v>
      </c>
      <c r="EJ16" s="5">
        <f>-Fidelity!EJ27</f>
        <v>0</v>
      </c>
      <c r="EK16" s="5">
        <f>-Fidelity!EK27</f>
        <v>0</v>
      </c>
      <c r="EL16" s="5">
        <f>-Fidelity!EL27</f>
        <v>0</v>
      </c>
      <c r="EM16" s="5">
        <f>-Fidelity!EM27</f>
        <v>0</v>
      </c>
      <c r="EN16" s="5">
        <f>-Fidelity!EN27</f>
        <v>0</v>
      </c>
      <c r="EO16" s="5">
        <f>-Fidelity!EO27</f>
        <v>0</v>
      </c>
      <c r="EP16" s="5">
        <f>-Fidelity!EP27</f>
        <v>0</v>
      </c>
      <c r="EQ16" s="5">
        <f>-Fidelity!EQ27</f>
        <v>0</v>
      </c>
      <c r="ER16" s="5">
        <f>-Fidelity!ER27</f>
        <v>0</v>
      </c>
      <c r="ES16" s="5">
        <f>-Fidelity!ES27</f>
        <v>0</v>
      </c>
      <c r="ET16" s="5">
        <f>-Fidelity!ET27</f>
        <v>0</v>
      </c>
      <c r="EU16" s="5">
        <f>-Fidelity!EU27</f>
        <v>0</v>
      </c>
      <c r="EV16" s="5">
        <f>-Fidelity!EV27</f>
        <v>0</v>
      </c>
      <c r="EW16" s="5">
        <f>-Fidelity!EW27</f>
        <v>0</v>
      </c>
      <c r="EX16" s="5">
        <f>-Fidelity!EX27</f>
        <v>0</v>
      </c>
      <c r="EY16" s="5">
        <f>-Fidelity!EY27</f>
        <v>0</v>
      </c>
      <c r="EZ16" s="5">
        <f>-Fidelity!EZ27</f>
        <v>0</v>
      </c>
      <c r="FA16" s="5">
        <f>-Fidelity!FA27</f>
        <v>0</v>
      </c>
      <c r="FB16" s="5">
        <f>-Fidelity!FB27</f>
        <v>0</v>
      </c>
      <c r="FC16" s="5">
        <f>-Fidelity!FC27</f>
        <v>0</v>
      </c>
      <c r="FD16" s="5">
        <f>-Fidelity!FD27</f>
        <v>0</v>
      </c>
      <c r="FE16" s="5">
        <f>-Fidelity!FE27</f>
        <v>0</v>
      </c>
      <c r="FF16" s="5">
        <f>-Fidelity!FF27</f>
        <v>0</v>
      </c>
      <c r="FG16" s="5">
        <f>-Fidelity!FG27</f>
        <v>0</v>
      </c>
      <c r="FH16" s="5">
        <f>-Fidelity!FH27</f>
        <v>0</v>
      </c>
      <c r="FI16" s="5">
        <f>-Fidelity!FI27</f>
        <v>0</v>
      </c>
      <c r="FJ16" s="5">
        <f>-Fidelity!FJ27</f>
        <v>0</v>
      </c>
      <c r="FK16" s="5">
        <f>-Fidelity!FK27</f>
        <v>0</v>
      </c>
      <c r="FL16" s="5">
        <f>-Fidelity!FL27</f>
        <v>0</v>
      </c>
      <c r="FM16" s="5">
        <f>-Fidelity!FM27</f>
        <v>0</v>
      </c>
      <c r="FN16" s="5">
        <f>-Fidelity!FN27</f>
        <v>0</v>
      </c>
      <c r="FO16" s="5">
        <f>-Fidelity!FO27</f>
        <v>0</v>
      </c>
      <c r="FP16" s="5">
        <f>-Fidelity!FP27</f>
        <v>0</v>
      </c>
      <c r="FQ16" s="5">
        <f>-Fidelity!FQ27</f>
        <v>0</v>
      </c>
      <c r="FR16" s="5">
        <f>-Fidelity!FR27</f>
        <v>0</v>
      </c>
      <c r="FS16" s="5">
        <f>-Fidelity!FS27</f>
        <v>0</v>
      </c>
      <c r="FT16" s="5">
        <f>-Fidelity!FT27</f>
        <v>0</v>
      </c>
      <c r="FU16" s="5">
        <f>-Fidelity!FU27</f>
        <v>0</v>
      </c>
      <c r="FV16" s="5">
        <f>-Fidelity!FV27</f>
        <v>0</v>
      </c>
      <c r="FW16" s="5">
        <f>-Fidelity!FW27</f>
        <v>0</v>
      </c>
      <c r="FX16" s="5">
        <f>-Fidelity!FX27</f>
        <v>0</v>
      </c>
      <c r="FY16" s="5">
        <f>-Fidelity!FY27</f>
        <v>0</v>
      </c>
      <c r="FZ16" s="5">
        <f>-Fidelity!FZ27</f>
        <v>0</v>
      </c>
      <c r="GA16" s="5">
        <f>-Fidelity!GA27</f>
        <v>0</v>
      </c>
      <c r="GB16" s="5">
        <f>-Fidelity!GB27</f>
        <v>0</v>
      </c>
      <c r="GC16" s="5">
        <f>-Fidelity!GC27</f>
        <v>0</v>
      </c>
      <c r="GD16" s="5">
        <f>-Fidelity!GD27</f>
        <v>0</v>
      </c>
      <c r="GE16" s="5">
        <f>-Fidelity!GE27</f>
        <v>0</v>
      </c>
      <c r="GF16" s="5">
        <f>-Fidelity!GF27</f>
        <v>0</v>
      </c>
      <c r="GG16" s="5">
        <f>-Fidelity!GG27</f>
        <v>0</v>
      </c>
      <c r="GH16" s="5">
        <f>-Fidelity!GH27</f>
        <v>0</v>
      </c>
      <c r="GI16" s="5">
        <f>-Fidelity!GI27</f>
        <v>0</v>
      </c>
      <c r="GJ16" s="5">
        <f>-Fidelity!GJ27</f>
        <v>0</v>
      </c>
      <c r="GK16" s="5">
        <f>-Fidelity!GK27</f>
        <v>0</v>
      </c>
      <c r="GL16" s="5">
        <f>-Fidelity!GL27</f>
        <v>0</v>
      </c>
      <c r="GM16" s="5">
        <f>-Fidelity!GM27</f>
        <v>0</v>
      </c>
      <c r="GN16" s="5">
        <f>-Fidelity!GN27</f>
        <v>0</v>
      </c>
      <c r="GO16" s="5">
        <f>-Fidelity!GO27</f>
        <v>0</v>
      </c>
      <c r="GP16" s="5">
        <f>-Fidelity!GP27</f>
        <v>0</v>
      </c>
      <c r="GQ16" s="5">
        <f>-Fidelity!GQ27</f>
        <v>0</v>
      </c>
      <c r="GR16" s="5">
        <f>-Fidelity!GR27</f>
        <v>0</v>
      </c>
      <c r="GS16" s="5">
        <f>-Fidelity!GS27</f>
        <v>0</v>
      </c>
      <c r="GT16" s="5">
        <f>-Fidelity!GT27</f>
        <v>0</v>
      </c>
      <c r="GU16" s="5">
        <f>-Fidelity!GU27</f>
        <v>0</v>
      </c>
      <c r="GV16" s="5">
        <f>-Fidelity!GV27</f>
        <v>0</v>
      </c>
      <c r="GW16" s="5">
        <f>-Fidelity!GW27</f>
        <v>0</v>
      </c>
      <c r="GX16" s="5">
        <f>-Fidelity!GX27</f>
        <v>0</v>
      </c>
      <c r="GY16" s="5">
        <f>-Fidelity!GY27</f>
        <v>0</v>
      </c>
      <c r="GZ16" s="5">
        <f>-Fidelity!GZ27</f>
        <v>0</v>
      </c>
      <c r="HA16" s="5">
        <f>-Fidelity!HA27</f>
        <v>0</v>
      </c>
      <c r="HB16" s="5">
        <f>-Fidelity!HB27</f>
        <v>0</v>
      </c>
      <c r="HC16" s="5">
        <f>-Fidelity!HC27</f>
        <v>0</v>
      </c>
      <c r="HD16" s="5">
        <f>-Fidelity!HD27</f>
        <v>0</v>
      </c>
      <c r="HE16" s="5">
        <f>-Fidelity!HE27</f>
        <v>0</v>
      </c>
      <c r="HF16" s="5">
        <f>-Fidelity!HF27</f>
        <v>0</v>
      </c>
      <c r="HG16" s="5">
        <f>-Fidelity!HG27</f>
        <v>0</v>
      </c>
      <c r="HH16" s="5">
        <f>-Fidelity!HH27</f>
        <v>0</v>
      </c>
      <c r="HI16" s="5">
        <f>-Fidelity!HI27</f>
        <v>0</v>
      </c>
      <c r="HJ16" s="5">
        <f>-Fidelity!HJ27</f>
        <v>0</v>
      </c>
      <c r="HK16" s="5">
        <f>-Fidelity!HK27</f>
        <v>0</v>
      </c>
      <c r="HL16" s="5">
        <f>-Fidelity!HL27</f>
        <v>0</v>
      </c>
      <c r="HM16" s="5">
        <f>-Fidelity!HM27</f>
        <v>0</v>
      </c>
      <c r="HN16" s="5">
        <f>-Fidelity!HN27</f>
        <v>0</v>
      </c>
      <c r="HO16" s="5">
        <f>-Fidelity!HO27</f>
        <v>0</v>
      </c>
      <c r="HP16" s="5">
        <f>-Fidelity!HP27</f>
        <v>0</v>
      </c>
      <c r="HQ16" s="5">
        <f>-Fidelity!HQ27</f>
        <v>0</v>
      </c>
      <c r="HR16" s="5">
        <f>-Fidelity!HR27</f>
        <v>0</v>
      </c>
      <c r="HS16" s="5">
        <f>-Fidelity!HS27</f>
        <v>0</v>
      </c>
      <c r="HT16" s="5">
        <f>-Fidelity!HT27</f>
        <v>0</v>
      </c>
      <c r="HU16" s="5">
        <f>-Fidelity!HU27</f>
        <v>0</v>
      </c>
      <c r="HV16" s="5">
        <f>-Fidelity!HV27</f>
        <v>0</v>
      </c>
      <c r="HW16" s="5">
        <f>-Fidelity!HW27</f>
        <v>0</v>
      </c>
      <c r="HX16" s="5">
        <f>-Fidelity!HX27</f>
        <v>0</v>
      </c>
      <c r="HY16" s="5">
        <f>-Fidelity!HY27</f>
        <v>0</v>
      </c>
      <c r="HZ16" s="5">
        <f>-Fidelity!HZ27</f>
        <v>0</v>
      </c>
      <c r="IA16" s="5">
        <f>-Fidelity!IA27</f>
        <v>0</v>
      </c>
      <c r="IB16" s="5">
        <f>-Fidelity!IB27</f>
        <v>0</v>
      </c>
      <c r="IC16" s="5">
        <f>-Fidelity!IC27</f>
        <v>0</v>
      </c>
      <c r="ID16" s="5">
        <f>-Fidelity!ID27</f>
        <v>0</v>
      </c>
      <c r="IE16" s="5">
        <f>-Fidelity!IE27</f>
        <v>0</v>
      </c>
      <c r="IF16" s="5">
        <f>-Fidelity!IF27</f>
        <v>0</v>
      </c>
      <c r="IG16" s="5">
        <f>-Fidelity!IG27</f>
        <v>0</v>
      </c>
      <c r="IH16" s="5">
        <f>-Fidelity!IH27</f>
        <v>0</v>
      </c>
      <c r="II16" s="5">
        <f>-Fidelity!II27</f>
        <v>0</v>
      </c>
      <c r="IJ16" s="5">
        <f>-Fidelity!IJ27</f>
        <v>0</v>
      </c>
      <c r="IK16" s="5">
        <f>-Fidelity!IK27</f>
        <v>0</v>
      </c>
      <c r="IL16" s="5">
        <f>-Fidelity!IL27</f>
        <v>0</v>
      </c>
      <c r="IM16" s="5">
        <f>-Fidelity!IM27</f>
        <v>0</v>
      </c>
      <c r="IN16" s="5">
        <f>-Fidelity!IN27</f>
        <v>0</v>
      </c>
      <c r="IO16" s="5">
        <f>-Fidelity!IO27</f>
        <v>0</v>
      </c>
      <c r="IP16" s="5">
        <f>-Fidelity!IP27</f>
        <v>0</v>
      </c>
      <c r="IQ16" s="5">
        <f>-Fidelity!IQ27</f>
        <v>0</v>
      </c>
      <c r="IR16" s="5">
        <f>-Fidelity!IR27</f>
        <v>0</v>
      </c>
      <c r="IS16" s="5">
        <f>-Fidelity!IS27</f>
        <v>0</v>
      </c>
      <c r="IT16" s="5">
        <f>-Fidelity!IT27</f>
        <v>0</v>
      </c>
      <c r="IU16" s="5">
        <f>-Fidelity!IU27</f>
        <v>0</v>
      </c>
      <c r="IV16" s="5">
        <f>-Fidelity!IV27</f>
        <v>0</v>
      </c>
      <c r="IW16" s="5">
        <f>-Fidelity!IW27</f>
        <v>0</v>
      </c>
      <c r="IX16" s="5">
        <f>-Fidelity!IX27</f>
        <v>0</v>
      </c>
      <c r="IY16" s="5">
        <f>-Fidelity!IY27</f>
        <v>0</v>
      </c>
      <c r="IZ16" s="5">
        <f>-Fidelity!IZ27</f>
        <v>0</v>
      </c>
      <c r="JA16" s="5">
        <f>-Fidelity!JA27</f>
        <v>0</v>
      </c>
      <c r="JB16" s="5">
        <f>-Fidelity!JB27</f>
        <v>0</v>
      </c>
      <c r="JC16" s="5">
        <f>-Fidelity!JC27</f>
        <v>0</v>
      </c>
      <c r="JD16" s="5">
        <f>-Fidelity!JD27</f>
        <v>0</v>
      </c>
      <c r="JE16" s="5">
        <f>-Fidelity!JE27</f>
        <v>0</v>
      </c>
      <c r="JF16" s="5">
        <f>-Fidelity!JF27</f>
        <v>0</v>
      </c>
      <c r="JG16" s="5">
        <f>-Fidelity!JG27</f>
        <v>0</v>
      </c>
      <c r="JH16" s="5">
        <f>-Fidelity!JH27</f>
        <v>0</v>
      </c>
      <c r="JI16" s="5">
        <f>-Fidelity!JI27</f>
        <v>0</v>
      </c>
      <c r="JJ16" s="5">
        <f>-Fidelity!JJ27</f>
        <v>0</v>
      </c>
      <c r="JK16" s="5">
        <f>-Fidelity!JK27</f>
        <v>0</v>
      </c>
      <c r="JL16" s="5">
        <f>-Fidelity!JL27</f>
        <v>0</v>
      </c>
      <c r="JM16" s="5">
        <f>-Fidelity!JM27</f>
        <v>0</v>
      </c>
      <c r="JN16" s="5">
        <f>-Fidelity!JN27</f>
        <v>0</v>
      </c>
      <c r="JO16" s="5">
        <f>-Fidelity!JO27</f>
        <v>0</v>
      </c>
      <c r="JP16" s="5">
        <f>-Fidelity!JP27</f>
        <v>0</v>
      </c>
      <c r="JQ16" s="5">
        <f>-Fidelity!JQ27</f>
        <v>0</v>
      </c>
      <c r="JR16" s="5">
        <f>-Fidelity!JR27</f>
        <v>0</v>
      </c>
      <c r="JS16" s="5">
        <f>-Fidelity!JS27</f>
        <v>0</v>
      </c>
      <c r="JT16" s="5">
        <f>-Fidelity!JT27</f>
        <v>0</v>
      </c>
      <c r="JU16" s="5">
        <f>-Fidelity!JU27</f>
        <v>0</v>
      </c>
      <c r="JV16" s="5">
        <f>-Fidelity!JV27</f>
        <v>0</v>
      </c>
      <c r="JW16" s="5">
        <f>-Fidelity!JW27</f>
        <v>0</v>
      </c>
      <c r="JX16" s="5">
        <f>-Fidelity!JX27</f>
        <v>0</v>
      </c>
      <c r="JY16" s="5">
        <f>-Fidelity!JY27</f>
        <v>0</v>
      </c>
      <c r="JZ16" s="5">
        <f>-Fidelity!JZ27</f>
        <v>0</v>
      </c>
      <c r="KA16" s="5">
        <f>-Fidelity!KA27</f>
        <v>0</v>
      </c>
      <c r="KB16" s="5">
        <f>-Fidelity!KB27</f>
        <v>0</v>
      </c>
      <c r="KC16" s="5">
        <f>-Fidelity!KC27</f>
        <v>0</v>
      </c>
      <c r="KD16" s="5">
        <f>-Fidelity!KD27</f>
        <v>0</v>
      </c>
      <c r="KE16" s="5">
        <f>-Fidelity!KE27</f>
        <v>0</v>
      </c>
      <c r="KF16" s="5">
        <f>-Fidelity!KF27</f>
        <v>0</v>
      </c>
      <c r="KG16" s="5">
        <f>-Fidelity!KG27</f>
        <v>0</v>
      </c>
      <c r="KH16" s="5">
        <f>-Fidelity!KH27</f>
        <v>0</v>
      </c>
      <c r="KI16" s="5">
        <f>-Fidelity!KI27</f>
        <v>0</v>
      </c>
      <c r="KJ16" s="5">
        <f>-Fidelity!KJ27</f>
        <v>0</v>
      </c>
      <c r="KK16" s="5">
        <f>-Fidelity!KK27</f>
        <v>0</v>
      </c>
      <c r="KL16" s="5">
        <f>-Fidelity!KL27</f>
        <v>0</v>
      </c>
      <c r="KM16" s="5">
        <f>-Fidelity!KM27</f>
        <v>0</v>
      </c>
      <c r="KN16" s="5">
        <f>-Fidelity!KN27</f>
        <v>0</v>
      </c>
      <c r="KO16" s="5">
        <f>-Fidelity!KO27</f>
        <v>0</v>
      </c>
      <c r="KP16" s="5">
        <f>-Fidelity!KP27</f>
        <v>0</v>
      </c>
      <c r="KQ16" s="5">
        <f>-Fidelity!KQ27</f>
        <v>0</v>
      </c>
      <c r="KR16" s="5">
        <f>-Fidelity!KR27</f>
        <v>0</v>
      </c>
      <c r="KS16" s="5">
        <f>-Fidelity!KS27</f>
        <v>0</v>
      </c>
      <c r="KT16" s="5">
        <f>-Fidelity!KT27</f>
        <v>0</v>
      </c>
      <c r="KU16" s="5">
        <f>-Fidelity!KU27</f>
        <v>0</v>
      </c>
      <c r="KV16" s="5">
        <f>-Fidelity!KV27</f>
        <v>0</v>
      </c>
      <c r="KW16" s="5">
        <f>-Fidelity!KW27</f>
        <v>0</v>
      </c>
      <c r="KX16" s="5">
        <f>-Fidelity!KX27</f>
        <v>0</v>
      </c>
      <c r="KY16" s="5">
        <f>-Fidelity!KY27</f>
        <v>0</v>
      </c>
      <c r="KZ16" s="5">
        <f>-Fidelity!KZ27</f>
        <v>0</v>
      </c>
      <c r="LA16" s="5">
        <f>-Fidelity!LA27</f>
        <v>0</v>
      </c>
      <c r="LB16" s="5">
        <f>-Fidelity!LB27</f>
        <v>0</v>
      </c>
      <c r="LC16" s="5">
        <f>-Fidelity!LC27</f>
        <v>0</v>
      </c>
      <c r="LD16" s="5">
        <f>-Fidelity!LD27</f>
        <v>0</v>
      </c>
      <c r="LE16" s="5">
        <f>-Fidelity!LE27</f>
        <v>0</v>
      </c>
      <c r="LF16" s="5">
        <f>-Fidelity!LF27</f>
        <v>0</v>
      </c>
      <c r="LG16" s="5">
        <f>-Fidelity!LG27</f>
        <v>0</v>
      </c>
      <c r="LH16" s="5">
        <f>-Fidelity!LH27</f>
        <v>0</v>
      </c>
      <c r="LI16" s="5">
        <f>-Fidelity!LI27</f>
        <v>0</v>
      </c>
      <c r="LJ16" s="5">
        <f>-Fidelity!LJ27</f>
        <v>0</v>
      </c>
      <c r="LK16" s="5">
        <f>-Fidelity!LK27</f>
        <v>0</v>
      </c>
      <c r="LL16" s="5">
        <f>-Fidelity!LL27</f>
        <v>0</v>
      </c>
    </row>
    <row r="17" spans="1:324" x14ac:dyDescent="0.25">
      <c r="A17" s="12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</row>
    <row r="18" spans="1:324" x14ac:dyDescent="0.25">
      <c r="A18" s="12" t="s">
        <v>49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>
        <v>121123.13</v>
      </c>
      <c r="BH18" s="5"/>
      <c r="BI18" s="5"/>
      <c r="BJ18" s="5"/>
      <c r="BK18" s="5"/>
      <c r="BL18" s="5">
        <v>-40000</v>
      </c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>
        <f>-1300000</f>
        <v>-1300000</v>
      </c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>
        <v>-4500000</v>
      </c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>
        <v>570000</v>
      </c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</row>
    <row r="19" spans="1:324" ht="6" customHeight="1" x14ac:dyDescent="0.25">
      <c r="A19" s="1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</row>
    <row r="20" spans="1:324" x14ac:dyDescent="0.25">
      <c r="A20" s="10" t="s">
        <v>14</v>
      </c>
      <c r="B20" s="11">
        <f t="shared" ref="B20:BM20" si="16">SUM(B11:B19)</f>
        <v>0</v>
      </c>
      <c r="C20" s="11">
        <f t="shared" si="16"/>
        <v>0</v>
      </c>
      <c r="D20" s="11">
        <f t="shared" si="16"/>
        <v>-1000000</v>
      </c>
      <c r="E20" s="11">
        <f t="shared" si="16"/>
        <v>0</v>
      </c>
      <c r="F20" s="11">
        <f t="shared" si="16"/>
        <v>0</v>
      </c>
      <c r="G20" s="11">
        <f t="shared" si="16"/>
        <v>0</v>
      </c>
      <c r="H20" s="11">
        <f t="shared" si="16"/>
        <v>-1500000</v>
      </c>
      <c r="I20" s="11">
        <f t="shared" si="16"/>
        <v>0</v>
      </c>
      <c r="J20" s="11">
        <f t="shared" si="16"/>
        <v>0</v>
      </c>
      <c r="K20" s="11">
        <f t="shared" si="16"/>
        <v>0</v>
      </c>
      <c r="L20" s="11">
        <f t="shared" si="16"/>
        <v>0</v>
      </c>
      <c r="M20" s="11">
        <f t="shared" si="16"/>
        <v>-686400.54</v>
      </c>
      <c r="N20" s="11">
        <f t="shared" si="16"/>
        <v>0</v>
      </c>
      <c r="O20" s="11">
        <f t="shared" si="16"/>
        <v>0</v>
      </c>
      <c r="P20" s="11">
        <f t="shared" si="16"/>
        <v>0</v>
      </c>
      <c r="Q20" s="11">
        <f t="shared" si="16"/>
        <v>0</v>
      </c>
      <c r="R20" s="11">
        <f t="shared" si="16"/>
        <v>0</v>
      </c>
      <c r="S20" s="11">
        <f t="shared" si="16"/>
        <v>0</v>
      </c>
      <c r="T20" s="11">
        <f t="shared" si="16"/>
        <v>0</v>
      </c>
      <c r="U20" s="11">
        <f t="shared" si="16"/>
        <v>0</v>
      </c>
      <c r="V20" s="11">
        <f t="shared" si="16"/>
        <v>0</v>
      </c>
      <c r="W20" s="11">
        <f t="shared" si="16"/>
        <v>0</v>
      </c>
      <c r="X20" s="11">
        <f t="shared" si="16"/>
        <v>0</v>
      </c>
      <c r="Y20" s="11">
        <f t="shared" si="16"/>
        <v>0</v>
      </c>
      <c r="Z20" s="11">
        <f t="shared" si="16"/>
        <v>0</v>
      </c>
      <c r="AA20" s="11">
        <f t="shared" si="16"/>
        <v>0</v>
      </c>
      <c r="AB20" s="11">
        <f t="shared" si="16"/>
        <v>0</v>
      </c>
      <c r="AC20" s="11">
        <f t="shared" si="16"/>
        <v>0</v>
      </c>
      <c r="AD20" s="11">
        <f t="shared" si="16"/>
        <v>0</v>
      </c>
      <c r="AE20" s="11">
        <f t="shared" si="16"/>
        <v>0</v>
      </c>
      <c r="AF20" s="11">
        <f t="shared" si="16"/>
        <v>0</v>
      </c>
      <c r="AG20" s="11">
        <f t="shared" si="16"/>
        <v>0</v>
      </c>
      <c r="AH20" s="11">
        <f t="shared" si="16"/>
        <v>0</v>
      </c>
      <c r="AI20" s="11">
        <f t="shared" si="16"/>
        <v>0</v>
      </c>
      <c r="AJ20" s="11">
        <f t="shared" si="16"/>
        <v>0</v>
      </c>
      <c r="AK20" s="11">
        <f t="shared" si="16"/>
        <v>0</v>
      </c>
      <c r="AL20" s="11">
        <f t="shared" si="16"/>
        <v>0</v>
      </c>
      <c r="AM20" s="11">
        <f t="shared" si="16"/>
        <v>0</v>
      </c>
      <c r="AN20" s="11">
        <f t="shared" si="16"/>
        <v>0</v>
      </c>
      <c r="AO20" s="11">
        <f t="shared" si="16"/>
        <v>0</v>
      </c>
      <c r="AP20" s="11">
        <f t="shared" si="16"/>
        <v>0</v>
      </c>
      <c r="AQ20" s="11">
        <f t="shared" si="16"/>
        <v>0</v>
      </c>
      <c r="AR20" s="11">
        <f t="shared" si="16"/>
        <v>0</v>
      </c>
      <c r="AS20" s="11">
        <f t="shared" si="16"/>
        <v>0</v>
      </c>
      <c r="AT20" s="11">
        <f t="shared" si="16"/>
        <v>0</v>
      </c>
      <c r="AU20" s="11">
        <f t="shared" si="16"/>
        <v>0</v>
      </c>
      <c r="AV20" s="11">
        <f t="shared" si="16"/>
        <v>0</v>
      </c>
      <c r="AW20" s="11">
        <f t="shared" si="16"/>
        <v>0</v>
      </c>
      <c r="AX20" s="11">
        <f t="shared" si="16"/>
        <v>0</v>
      </c>
      <c r="AY20" s="11">
        <f t="shared" si="16"/>
        <v>0</v>
      </c>
      <c r="AZ20" s="11">
        <f t="shared" si="16"/>
        <v>0</v>
      </c>
      <c r="BA20" s="11">
        <f t="shared" si="16"/>
        <v>-882.29</v>
      </c>
      <c r="BB20" s="11">
        <f t="shared" si="16"/>
        <v>0</v>
      </c>
      <c r="BC20" s="11">
        <f t="shared" si="16"/>
        <v>0</v>
      </c>
      <c r="BD20" s="11">
        <f t="shared" si="16"/>
        <v>0</v>
      </c>
      <c r="BE20" s="11">
        <f t="shared" si="16"/>
        <v>0</v>
      </c>
      <c r="BF20" s="11">
        <f t="shared" si="16"/>
        <v>0</v>
      </c>
      <c r="BG20" s="11">
        <f t="shared" si="16"/>
        <v>121123.13</v>
      </c>
      <c r="BH20" s="11">
        <f t="shared" si="16"/>
        <v>0</v>
      </c>
      <c r="BI20" s="11">
        <f t="shared" si="16"/>
        <v>0</v>
      </c>
      <c r="BJ20" s="11">
        <f t="shared" si="16"/>
        <v>0</v>
      </c>
      <c r="BK20" s="11">
        <f t="shared" si="16"/>
        <v>0</v>
      </c>
      <c r="BL20" s="11">
        <f t="shared" si="16"/>
        <v>-40000</v>
      </c>
      <c r="BM20" s="11">
        <f t="shared" si="16"/>
        <v>0</v>
      </c>
      <c r="BN20" s="11">
        <f t="shared" ref="BN20:DY20" si="17">SUM(BN11:BN19)</f>
        <v>0</v>
      </c>
      <c r="BO20" s="11">
        <f t="shared" si="17"/>
        <v>0</v>
      </c>
      <c r="BP20" s="11">
        <f t="shared" si="17"/>
        <v>0</v>
      </c>
      <c r="BQ20" s="11">
        <f t="shared" si="17"/>
        <v>0</v>
      </c>
      <c r="BR20" s="11">
        <f t="shared" si="17"/>
        <v>0</v>
      </c>
      <c r="BS20" s="11">
        <f t="shared" si="17"/>
        <v>0</v>
      </c>
      <c r="BT20" s="11">
        <f t="shared" si="17"/>
        <v>0</v>
      </c>
      <c r="BU20" s="11">
        <f t="shared" si="17"/>
        <v>0</v>
      </c>
      <c r="BV20" s="11">
        <f t="shared" si="17"/>
        <v>0</v>
      </c>
      <c r="BW20" s="11">
        <f t="shared" si="17"/>
        <v>0</v>
      </c>
      <c r="BX20" s="11">
        <f t="shared" si="17"/>
        <v>0</v>
      </c>
      <c r="BY20" s="11">
        <f t="shared" si="17"/>
        <v>0</v>
      </c>
      <c r="BZ20" s="11">
        <f t="shared" si="17"/>
        <v>-1300000</v>
      </c>
      <c r="CA20" s="11">
        <f t="shared" si="17"/>
        <v>0</v>
      </c>
      <c r="CB20" s="11">
        <f t="shared" si="17"/>
        <v>0</v>
      </c>
      <c r="CC20" s="11">
        <f t="shared" si="17"/>
        <v>0</v>
      </c>
      <c r="CD20" s="11">
        <f t="shared" si="17"/>
        <v>0</v>
      </c>
      <c r="CE20" s="11">
        <f t="shared" si="17"/>
        <v>0</v>
      </c>
      <c r="CF20" s="11">
        <f t="shared" si="17"/>
        <v>0</v>
      </c>
      <c r="CG20" s="11">
        <f t="shared" si="17"/>
        <v>0</v>
      </c>
      <c r="CH20" s="11">
        <f t="shared" si="17"/>
        <v>0</v>
      </c>
      <c r="CI20" s="11">
        <f t="shared" si="17"/>
        <v>0</v>
      </c>
      <c r="CJ20" s="11">
        <f t="shared" si="17"/>
        <v>0</v>
      </c>
      <c r="CK20" s="11">
        <f t="shared" si="17"/>
        <v>0</v>
      </c>
      <c r="CL20" s="11">
        <f t="shared" si="17"/>
        <v>0</v>
      </c>
      <c r="CM20" s="11">
        <f t="shared" si="17"/>
        <v>0</v>
      </c>
      <c r="CN20" s="11">
        <f t="shared" si="17"/>
        <v>0</v>
      </c>
      <c r="CO20" s="11">
        <f t="shared" si="17"/>
        <v>0</v>
      </c>
      <c r="CP20" s="11">
        <f t="shared" si="17"/>
        <v>0</v>
      </c>
      <c r="CQ20" s="11">
        <f t="shared" si="17"/>
        <v>0</v>
      </c>
      <c r="CR20" s="11">
        <f t="shared" si="17"/>
        <v>0</v>
      </c>
      <c r="CS20" s="11">
        <f t="shared" si="17"/>
        <v>-7000000</v>
      </c>
      <c r="CT20" s="11">
        <f t="shared" si="17"/>
        <v>0</v>
      </c>
      <c r="CU20" s="11">
        <f t="shared" si="17"/>
        <v>0</v>
      </c>
      <c r="CV20" s="11">
        <f t="shared" si="17"/>
        <v>0</v>
      </c>
      <c r="CW20" s="11">
        <f t="shared" si="17"/>
        <v>0</v>
      </c>
      <c r="CX20" s="11">
        <f t="shared" si="17"/>
        <v>0</v>
      </c>
      <c r="CY20" s="11">
        <f t="shared" si="17"/>
        <v>0</v>
      </c>
      <c r="CZ20" s="11">
        <f t="shared" si="17"/>
        <v>-6000000</v>
      </c>
      <c r="DA20" s="11">
        <f t="shared" si="17"/>
        <v>0</v>
      </c>
      <c r="DB20" s="11">
        <f t="shared" si="17"/>
        <v>-19998.87</v>
      </c>
      <c r="DC20" s="11">
        <f t="shared" si="17"/>
        <v>0</v>
      </c>
      <c r="DD20" s="11">
        <f t="shared" si="17"/>
        <v>0</v>
      </c>
      <c r="DE20" s="11">
        <f t="shared" si="17"/>
        <v>0</v>
      </c>
      <c r="DF20" s="11">
        <f t="shared" si="17"/>
        <v>0</v>
      </c>
      <c r="DG20" s="11">
        <f t="shared" si="17"/>
        <v>0</v>
      </c>
      <c r="DH20" s="11">
        <f t="shared" si="17"/>
        <v>0</v>
      </c>
      <c r="DI20" s="11">
        <f t="shared" si="17"/>
        <v>0</v>
      </c>
      <c r="DJ20" s="11">
        <f t="shared" si="17"/>
        <v>0</v>
      </c>
      <c r="DK20" s="11">
        <f t="shared" si="17"/>
        <v>-4000000</v>
      </c>
      <c r="DL20" s="11">
        <f t="shared" si="17"/>
        <v>0</v>
      </c>
      <c r="DM20" s="11">
        <f t="shared" si="17"/>
        <v>0</v>
      </c>
      <c r="DN20" s="11">
        <f t="shared" si="17"/>
        <v>0</v>
      </c>
      <c r="DO20" s="11">
        <f t="shared" si="17"/>
        <v>0</v>
      </c>
      <c r="DP20" s="11">
        <f t="shared" si="17"/>
        <v>-4500000</v>
      </c>
      <c r="DQ20" s="11">
        <f t="shared" si="17"/>
        <v>0</v>
      </c>
      <c r="DR20" s="11">
        <f t="shared" si="17"/>
        <v>0</v>
      </c>
      <c r="DS20" s="11">
        <f t="shared" si="17"/>
        <v>0</v>
      </c>
      <c r="DT20" s="11">
        <f t="shared" si="17"/>
        <v>0</v>
      </c>
      <c r="DU20" s="11">
        <f t="shared" si="17"/>
        <v>0</v>
      </c>
      <c r="DV20" s="11">
        <f t="shared" si="17"/>
        <v>0</v>
      </c>
      <c r="DW20" s="11">
        <f t="shared" si="17"/>
        <v>0</v>
      </c>
      <c r="DX20" s="11">
        <f t="shared" si="17"/>
        <v>0</v>
      </c>
      <c r="DY20" s="11">
        <f t="shared" si="17"/>
        <v>0</v>
      </c>
      <c r="DZ20" s="11">
        <f t="shared" ref="DZ20:GK20" si="18">SUM(DZ11:DZ19)</f>
        <v>0</v>
      </c>
      <c r="EA20" s="11">
        <f t="shared" si="18"/>
        <v>0</v>
      </c>
      <c r="EB20" s="11">
        <f t="shared" si="18"/>
        <v>0</v>
      </c>
      <c r="EC20" s="11">
        <f t="shared" si="18"/>
        <v>0</v>
      </c>
      <c r="ED20" s="11">
        <f t="shared" si="18"/>
        <v>0</v>
      </c>
      <c r="EE20" s="11">
        <f t="shared" si="18"/>
        <v>0</v>
      </c>
      <c r="EF20" s="11">
        <f t="shared" si="18"/>
        <v>0</v>
      </c>
      <c r="EG20" s="11">
        <f t="shared" si="18"/>
        <v>0</v>
      </c>
      <c r="EH20" s="11">
        <f t="shared" si="18"/>
        <v>0</v>
      </c>
      <c r="EI20" s="11">
        <f t="shared" si="18"/>
        <v>570000</v>
      </c>
      <c r="EJ20" s="11">
        <f t="shared" si="18"/>
        <v>0</v>
      </c>
      <c r="EK20" s="11">
        <f t="shared" si="18"/>
        <v>0</v>
      </c>
      <c r="EL20" s="11">
        <f t="shared" si="18"/>
        <v>0</v>
      </c>
      <c r="EM20" s="11">
        <f t="shared" si="18"/>
        <v>0</v>
      </c>
      <c r="EN20" s="11">
        <f t="shared" si="18"/>
        <v>0</v>
      </c>
      <c r="EO20" s="11">
        <f t="shared" si="18"/>
        <v>0</v>
      </c>
      <c r="EP20" s="11">
        <f t="shared" si="18"/>
        <v>0</v>
      </c>
      <c r="EQ20" s="11">
        <f t="shared" si="18"/>
        <v>0</v>
      </c>
      <c r="ER20" s="11">
        <f t="shared" si="18"/>
        <v>0</v>
      </c>
      <c r="ES20" s="11">
        <f t="shared" si="18"/>
        <v>0</v>
      </c>
      <c r="ET20" s="11">
        <f t="shared" si="18"/>
        <v>0</v>
      </c>
      <c r="EU20" s="11">
        <f t="shared" si="18"/>
        <v>0</v>
      </c>
      <c r="EV20" s="11">
        <f t="shared" si="18"/>
        <v>0</v>
      </c>
      <c r="EW20" s="11">
        <f t="shared" si="18"/>
        <v>0</v>
      </c>
      <c r="EX20" s="11">
        <f t="shared" si="18"/>
        <v>0</v>
      </c>
      <c r="EY20" s="11">
        <f t="shared" si="18"/>
        <v>0</v>
      </c>
      <c r="EZ20" s="11">
        <f t="shared" si="18"/>
        <v>0</v>
      </c>
      <c r="FA20" s="11">
        <f t="shared" si="18"/>
        <v>0</v>
      </c>
      <c r="FB20" s="11">
        <f t="shared" si="18"/>
        <v>-32775</v>
      </c>
      <c r="FC20" s="11">
        <f t="shared" si="18"/>
        <v>0</v>
      </c>
      <c r="FD20" s="11">
        <f t="shared" si="18"/>
        <v>0</v>
      </c>
      <c r="FE20" s="11">
        <f t="shared" si="18"/>
        <v>0</v>
      </c>
      <c r="FF20" s="11">
        <f t="shared" si="18"/>
        <v>0</v>
      </c>
      <c r="FG20" s="11">
        <f t="shared" si="18"/>
        <v>0</v>
      </c>
      <c r="FH20" s="11">
        <f t="shared" si="18"/>
        <v>0</v>
      </c>
      <c r="FI20" s="11">
        <f t="shared" si="18"/>
        <v>0</v>
      </c>
      <c r="FJ20" s="11">
        <f t="shared" si="18"/>
        <v>0</v>
      </c>
      <c r="FK20" s="11">
        <f t="shared" si="18"/>
        <v>0</v>
      </c>
      <c r="FL20" s="11">
        <f t="shared" si="18"/>
        <v>0</v>
      </c>
      <c r="FM20" s="11">
        <f t="shared" si="18"/>
        <v>0</v>
      </c>
      <c r="FN20" s="11">
        <f t="shared" si="18"/>
        <v>0</v>
      </c>
      <c r="FO20" s="11">
        <f t="shared" si="18"/>
        <v>0</v>
      </c>
      <c r="FP20" s="11">
        <f t="shared" si="18"/>
        <v>0</v>
      </c>
      <c r="FQ20" s="11">
        <f t="shared" si="18"/>
        <v>0</v>
      </c>
      <c r="FR20" s="11">
        <f t="shared" si="18"/>
        <v>0</v>
      </c>
      <c r="FS20" s="11">
        <f t="shared" si="18"/>
        <v>0</v>
      </c>
      <c r="FT20" s="11">
        <f t="shared" si="18"/>
        <v>0</v>
      </c>
      <c r="FU20" s="11">
        <f t="shared" si="18"/>
        <v>-7000000</v>
      </c>
      <c r="FV20" s="11">
        <f t="shared" si="18"/>
        <v>0</v>
      </c>
      <c r="FW20" s="11">
        <f t="shared" si="18"/>
        <v>0</v>
      </c>
      <c r="FX20" s="11">
        <f t="shared" si="18"/>
        <v>-8000000</v>
      </c>
      <c r="FY20" s="11">
        <f t="shared" si="18"/>
        <v>0</v>
      </c>
      <c r="FZ20" s="11">
        <f t="shared" si="18"/>
        <v>0</v>
      </c>
      <c r="GA20" s="11">
        <f t="shared" si="18"/>
        <v>0</v>
      </c>
      <c r="GB20" s="11">
        <f t="shared" si="18"/>
        <v>0</v>
      </c>
      <c r="GC20" s="11">
        <f t="shared" si="18"/>
        <v>-12000000</v>
      </c>
      <c r="GD20" s="11">
        <f t="shared" si="18"/>
        <v>0</v>
      </c>
      <c r="GE20" s="11">
        <f t="shared" si="18"/>
        <v>0</v>
      </c>
      <c r="GF20" s="11">
        <f t="shared" si="18"/>
        <v>-8000000</v>
      </c>
      <c r="GG20" s="11">
        <f t="shared" si="18"/>
        <v>0</v>
      </c>
      <c r="GH20" s="11">
        <f t="shared" si="18"/>
        <v>0</v>
      </c>
      <c r="GI20" s="11">
        <f t="shared" si="18"/>
        <v>-10000000</v>
      </c>
      <c r="GJ20" s="11">
        <f t="shared" si="18"/>
        <v>0</v>
      </c>
      <c r="GK20" s="11">
        <f t="shared" si="18"/>
        <v>0</v>
      </c>
      <c r="GL20" s="11">
        <f t="shared" ref="GL20:IW20" si="19">SUM(GL11:GL19)</f>
        <v>-10000000</v>
      </c>
      <c r="GM20" s="11">
        <f t="shared" si="19"/>
        <v>0</v>
      </c>
      <c r="GN20" s="11">
        <f t="shared" si="19"/>
        <v>0</v>
      </c>
      <c r="GO20" s="11">
        <f t="shared" si="19"/>
        <v>-10000000</v>
      </c>
      <c r="GP20" s="11">
        <f t="shared" si="19"/>
        <v>0</v>
      </c>
      <c r="GQ20" s="11">
        <f t="shared" si="19"/>
        <v>0</v>
      </c>
      <c r="GR20" s="11">
        <f t="shared" si="19"/>
        <v>-10000000</v>
      </c>
      <c r="GS20" s="11">
        <f t="shared" si="19"/>
        <v>0</v>
      </c>
      <c r="GT20" s="11">
        <f t="shared" si="19"/>
        <v>0</v>
      </c>
      <c r="GU20" s="11">
        <f t="shared" si="19"/>
        <v>0</v>
      </c>
      <c r="GV20" s="11">
        <f t="shared" si="19"/>
        <v>-10000000</v>
      </c>
      <c r="GW20" s="11">
        <f t="shared" si="19"/>
        <v>0</v>
      </c>
      <c r="GX20" s="11">
        <f t="shared" si="19"/>
        <v>0</v>
      </c>
      <c r="GY20" s="11">
        <f t="shared" si="19"/>
        <v>100054.47</v>
      </c>
      <c r="GZ20" s="11">
        <f t="shared" si="19"/>
        <v>-3000000</v>
      </c>
      <c r="HA20" s="11">
        <f t="shared" si="19"/>
        <v>0</v>
      </c>
      <c r="HB20" s="11">
        <f t="shared" si="19"/>
        <v>-10018000</v>
      </c>
      <c r="HC20" s="11">
        <f t="shared" si="19"/>
        <v>0</v>
      </c>
      <c r="HD20" s="11">
        <f t="shared" si="19"/>
        <v>0</v>
      </c>
      <c r="HE20" s="11">
        <f t="shared" si="19"/>
        <v>0</v>
      </c>
      <c r="HF20" s="11">
        <f t="shared" si="19"/>
        <v>0</v>
      </c>
      <c r="HG20" s="11">
        <f t="shared" si="19"/>
        <v>-10000000</v>
      </c>
      <c r="HH20" s="11">
        <f t="shared" si="19"/>
        <v>0</v>
      </c>
      <c r="HI20" s="11">
        <f t="shared" si="19"/>
        <v>0</v>
      </c>
      <c r="HJ20" s="11">
        <f t="shared" si="19"/>
        <v>-10000000</v>
      </c>
      <c r="HK20" s="11">
        <f t="shared" si="19"/>
        <v>0</v>
      </c>
      <c r="HL20" s="11">
        <f t="shared" si="19"/>
        <v>0</v>
      </c>
      <c r="HM20" s="11">
        <f t="shared" si="19"/>
        <v>0</v>
      </c>
      <c r="HN20" s="11">
        <f t="shared" si="19"/>
        <v>0</v>
      </c>
      <c r="HO20" s="11">
        <f t="shared" si="19"/>
        <v>0</v>
      </c>
      <c r="HP20" s="11">
        <f t="shared" si="19"/>
        <v>0</v>
      </c>
      <c r="HQ20" s="11">
        <f t="shared" si="19"/>
        <v>0</v>
      </c>
      <c r="HR20" s="11">
        <f t="shared" si="19"/>
        <v>0</v>
      </c>
      <c r="HS20" s="11">
        <f t="shared" si="19"/>
        <v>0</v>
      </c>
      <c r="HT20" s="11">
        <f t="shared" si="19"/>
        <v>-10000000</v>
      </c>
      <c r="HU20" s="11">
        <f t="shared" si="19"/>
        <v>0</v>
      </c>
      <c r="HV20" s="11">
        <f t="shared" si="19"/>
        <v>-15000000</v>
      </c>
      <c r="HW20" s="11">
        <f t="shared" si="19"/>
        <v>0</v>
      </c>
      <c r="HX20" s="11">
        <f t="shared" si="19"/>
        <v>0</v>
      </c>
      <c r="HY20" s="11">
        <f t="shared" si="19"/>
        <v>0</v>
      </c>
      <c r="HZ20" s="11">
        <f t="shared" si="19"/>
        <v>0</v>
      </c>
      <c r="IA20" s="11">
        <f t="shared" si="19"/>
        <v>-15000000</v>
      </c>
      <c r="IB20" s="11">
        <f t="shared" si="19"/>
        <v>0</v>
      </c>
      <c r="IC20" s="11">
        <f t="shared" si="19"/>
        <v>0</v>
      </c>
      <c r="ID20" s="11">
        <f t="shared" si="19"/>
        <v>0</v>
      </c>
      <c r="IE20" s="11">
        <f t="shared" si="19"/>
        <v>-15000000</v>
      </c>
      <c r="IF20" s="11">
        <f t="shared" si="19"/>
        <v>-10000000</v>
      </c>
      <c r="IG20" s="11">
        <f t="shared" si="19"/>
        <v>0</v>
      </c>
      <c r="IH20" s="11">
        <f t="shared" si="19"/>
        <v>0</v>
      </c>
      <c r="II20" s="11">
        <f t="shared" si="19"/>
        <v>0</v>
      </c>
      <c r="IJ20" s="11">
        <f t="shared" si="19"/>
        <v>0</v>
      </c>
      <c r="IK20" s="11">
        <f t="shared" si="19"/>
        <v>0</v>
      </c>
      <c r="IL20" s="11">
        <f t="shared" si="19"/>
        <v>0</v>
      </c>
      <c r="IM20" s="11">
        <f t="shared" si="19"/>
        <v>0</v>
      </c>
      <c r="IN20" s="11">
        <f t="shared" si="19"/>
        <v>0</v>
      </c>
      <c r="IO20" s="11">
        <f t="shared" si="19"/>
        <v>-15000000</v>
      </c>
      <c r="IP20" s="11">
        <f t="shared" si="19"/>
        <v>0</v>
      </c>
      <c r="IQ20" s="11">
        <f t="shared" si="19"/>
        <v>0</v>
      </c>
      <c r="IR20" s="11">
        <f t="shared" si="19"/>
        <v>0</v>
      </c>
      <c r="IS20" s="11">
        <f t="shared" si="19"/>
        <v>-20000000</v>
      </c>
      <c r="IT20" s="11">
        <f t="shared" si="19"/>
        <v>0</v>
      </c>
      <c r="IU20" s="11">
        <f t="shared" si="19"/>
        <v>0</v>
      </c>
      <c r="IV20" s="11">
        <f t="shared" si="19"/>
        <v>0</v>
      </c>
      <c r="IW20" s="11">
        <f t="shared" si="19"/>
        <v>0</v>
      </c>
      <c r="IX20" s="11">
        <f t="shared" ref="IX20:LI20" si="20">SUM(IX11:IX19)</f>
        <v>0</v>
      </c>
      <c r="IY20" s="11">
        <f t="shared" si="20"/>
        <v>0</v>
      </c>
      <c r="IZ20" s="11">
        <f t="shared" si="20"/>
        <v>0</v>
      </c>
      <c r="JA20" s="11">
        <f t="shared" si="20"/>
        <v>0</v>
      </c>
      <c r="JB20" s="11">
        <f t="shared" si="20"/>
        <v>-9300</v>
      </c>
      <c r="JC20" s="11">
        <f t="shared" si="20"/>
        <v>0</v>
      </c>
      <c r="JD20" s="11">
        <f t="shared" si="20"/>
        <v>0</v>
      </c>
      <c r="JE20" s="11">
        <f t="shared" si="20"/>
        <v>0</v>
      </c>
      <c r="JF20" s="11">
        <f t="shared" si="20"/>
        <v>0</v>
      </c>
      <c r="JG20" s="11">
        <f t="shared" si="20"/>
        <v>0</v>
      </c>
      <c r="JH20" s="11">
        <f t="shared" si="20"/>
        <v>0</v>
      </c>
      <c r="JI20" s="11">
        <f t="shared" si="20"/>
        <v>0</v>
      </c>
      <c r="JJ20" s="11">
        <f t="shared" si="20"/>
        <v>0</v>
      </c>
      <c r="JK20" s="11">
        <f t="shared" si="20"/>
        <v>-10552.65</v>
      </c>
      <c r="JL20" s="11">
        <f t="shared" si="20"/>
        <v>0</v>
      </c>
      <c r="JM20" s="11">
        <f t="shared" si="20"/>
        <v>0</v>
      </c>
      <c r="JN20" s="11">
        <f t="shared" si="20"/>
        <v>0</v>
      </c>
      <c r="JO20" s="11">
        <f t="shared" si="20"/>
        <v>0</v>
      </c>
      <c r="JP20" s="11">
        <f t="shared" si="20"/>
        <v>0</v>
      </c>
      <c r="JQ20" s="11">
        <f t="shared" si="20"/>
        <v>0</v>
      </c>
      <c r="JR20" s="11">
        <f t="shared" si="20"/>
        <v>-15000000</v>
      </c>
      <c r="JS20" s="11">
        <f t="shared" si="20"/>
        <v>-55804.66</v>
      </c>
      <c r="JT20" s="11">
        <f t="shared" si="20"/>
        <v>0</v>
      </c>
      <c r="JU20" s="11">
        <f t="shared" si="20"/>
        <v>0</v>
      </c>
      <c r="JV20" s="11">
        <f t="shared" si="20"/>
        <v>-15000000</v>
      </c>
      <c r="JW20" s="11">
        <f t="shared" si="20"/>
        <v>0</v>
      </c>
      <c r="JX20" s="11">
        <f t="shared" si="20"/>
        <v>0</v>
      </c>
      <c r="JY20" s="11">
        <f t="shared" si="20"/>
        <v>0</v>
      </c>
      <c r="JZ20" s="11">
        <f t="shared" si="20"/>
        <v>0</v>
      </c>
      <c r="KA20" s="11">
        <f t="shared" si="20"/>
        <v>-15000000</v>
      </c>
      <c r="KB20" s="11">
        <f t="shared" si="20"/>
        <v>0</v>
      </c>
      <c r="KC20" s="11">
        <f t="shared" si="20"/>
        <v>0</v>
      </c>
      <c r="KD20" s="11">
        <f t="shared" si="20"/>
        <v>0</v>
      </c>
      <c r="KE20" s="11">
        <f t="shared" si="20"/>
        <v>0</v>
      </c>
      <c r="KF20" s="11">
        <f t="shared" si="20"/>
        <v>0</v>
      </c>
      <c r="KG20" s="11">
        <f t="shared" si="20"/>
        <v>0</v>
      </c>
      <c r="KH20" s="11">
        <f t="shared" si="20"/>
        <v>0</v>
      </c>
      <c r="KI20" s="11">
        <f t="shared" si="20"/>
        <v>0</v>
      </c>
      <c r="KJ20" s="11">
        <f t="shared" si="20"/>
        <v>0</v>
      </c>
      <c r="KK20" s="11">
        <f t="shared" si="20"/>
        <v>0</v>
      </c>
      <c r="KL20" s="11">
        <f t="shared" si="20"/>
        <v>0</v>
      </c>
      <c r="KM20" s="11">
        <f t="shared" si="20"/>
        <v>0</v>
      </c>
      <c r="KN20" s="11">
        <f t="shared" si="20"/>
        <v>0</v>
      </c>
      <c r="KO20" s="11">
        <f t="shared" si="20"/>
        <v>0</v>
      </c>
      <c r="KP20" s="11">
        <f t="shared" si="20"/>
        <v>0</v>
      </c>
      <c r="KQ20" s="11">
        <f t="shared" si="20"/>
        <v>0</v>
      </c>
      <c r="KR20" s="11">
        <f t="shared" si="20"/>
        <v>0</v>
      </c>
      <c r="KS20" s="11">
        <f t="shared" si="20"/>
        <v>0</v>
      </c>
      <c r="KT20" s="11">
        <f t="shared" si="20"/>
        <v>0</v>
      </c>
      <c r="KU20" s="11">
        <f t="shared" si="20"/>
        <v>0</v>
      </c>
      <c r="KV20" s="11">
        <f t="shared" si="20"/>
        <v>0</v>
      </c>
      <c r="KW20" s="11">
        <f t="shared" si="20"/>
        <v>0</v>
      </c>
      <c r="KX20" s="11">
        <f t="shared" si="20"/>
        <v>0</v>
      </c>
      <c r="KY20" s="11">
        <f t="shared" si="20"/>
        <v>0</v>
      </c>
      <c r="KZ20" s="11">
        <f t="shared" si="20"/>
        <v>0</v>
      </c>
      <c r="LA20" s="11">
        <f t="shared" si="20"/>
        <v>0</v>
      </c>
      <c r="LB20" s="11">
        <f t="shared" si="20"/>
        <v>0</v>
      </c>
      <c r="LC20" s="11">
        <f t="shared" si="20"/>
        <v>0</v>
      </c>
      <c r="LD20" s="11">
        <f t="shared" si="20"/>
        <v>0</v>
      </c>
      <c r="LE20" s="11">
        <f t="shared" si="20"/>
        <v>0</v>
      </c>
      <c r="LF20" s="11">
        <f t="shared" si="20"/>
        <v>0</v>
      </c>
      <c r="LG20" s="11">
        <f t="shared" si="20"/>
        <v>0</v>
      </c>
      <c r="LH20" s="11">
        <f t="shared" si="20"/>
        <v>0</v>
      </c>
      <c r="LI20" s="11">
        <f t="shared" si="20"/>
        <v>0</v>
      </c>
      <c r="LJ20" s="11">
        <f t="shared" ref="LJ20:LL20" si="21">SUM(LJ11:LJ19)</f>
        <v>0</v>
      </c>
      <c r="LK20" s="11">
        <f t="shared" si="21"/>
        <v>0</v>
      </c>
      <c r="LL20" s="11">
        <f t="shared" si="21"/>
        <v>0</v>
      </c>
    </row>
    <row r="21" spans="1:324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</row>
    <row r="22" spans="1:324" x14ac:dyDescent="0.25">
      <c r="A22" s="12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>
        <v>18500000</v>
      </c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</row>
    <row r="23" spans="1:324" x14ac:dyDescent="0.25">
      <c r="A23" s="12" t="s">
        <v>47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</row>
    <row r="24" spans="1:324" x14ac:dyDescent="0.25">
      <c r="A24" s="12" t="s"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85000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</row>
    <row r="25" spans="1:324" x14ac:dyDescent="0.25">
      <c r="A25" s="12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>
        <f>-'Wells Fargo'!B17</f>
        <v>0</v>
      </c>
      <c r="GT25" s="5">
        <f>-'Wells Fargo'!C17</f>
        <v>0</v>
      </c>
      <c r="GU25" s="5">
        <f>-'Wells Fargo'!D17</f>
        <v>0</v>
      </c>
      <c r="GV25" s="5">
        <f>-'Wells Fargo'!E17</f>
        <v>0</v>
      </c>
      <c r="GW25" s="5">
        <f>-'Wells Fargo'!F17</f>
        <v>0</v>
      </c>
      <c r="GX25" s="5">
        <f>-'Wells Fargo'!G17</f>
        <v>0</v>
      </c>
      <c r="GY25" s="5">
        <f>-'Wells Fargo'!H17</f>
        <v>0</v>
      </c>
      <c r="GZ25" s="5">
        <f>-'Wells Fargo'!I17</f>
        <v>0</v>
      </c>
      <c r="HA25" s="5">
        <f>-'Wells Fargo'!J17</f>
        <v>0</v>
      </c>
      <c r="HB25" s="5">
        <f>-'Wells Fargo'!K17</f>
        <v>0</v>
      </c>
      <c r="HC25" s="5">
        <f>-'Wells Fargo'!L17</f>
        <v>0</v>
      </c>
      <c r="HD25" s="5">
        <f>-'Wells Fargo'!M17</f>
        <v>0</v>
      </c>
      <c r="HE25" s="5">
        <f>-'Wells Fargo'!N17</f>
        <v>0</v>
      </c>
      <c r="HF25" s="5">
        <f>-'Wells Fargo'!O17</f>
        <v>0</v>
      </c>
      <c r="HG25" s="5">
        <f>-'Wells Fargo'!P17</f>
        <v>0</v>
      </c>
      <c r="HH25" s="5">
        <f>-'Wells Fargo'!Q17</f>
        <v>0</v>
      </c>
      <c r="HI25" s="5">
        <f>-'Wells Fargo'!R17</f>
        <v>62500000</v>
      </c>
      <c r="HJ25" s="5">
        <f>-'Wells Fargo'!S17</f>
        <v>0</v>
      </c>
      <c r="HK25" s="5">
        <f>-'Wells Fargo'!T17</f>
        <v>0</v>
      </c>
      <c r="HL25" s="5">
        <f>-'Wells Fargo'!U17</f>
        <v>0</v>
      </c>
      <c r="HM25" s="5">
        <f>-'Wells Fargo'!V17</f>
        <v>0</v>
      </c>
      <c r="HN25" s="5">
        <f>-'Wells Fargo'!W17</f>
        <v>0</v>
      </c>
      <c r="HO25" s="5">
        <f>-'Wells Fargo'!X17</f>
        <v>0</v>
      </c>
      <c r="HP25" s="5">
        <f>-'Wells Fargo'!Y17</f>
        <v>0</v>
      </c>
      <c r="HQ25" s="5">
        <f>-'Wells Fargo'!Z17</f>
        <v>30000000</v>
      </c>
      <c r="HR25" s="5">
        <f>-'Wells Fargo'!AA17</f>
        <v>0</v>
      </c>
      <c r="HS25" s="5">
        <f>-'Wells Fargo'!AB17</f>
        <v>0</v>
      </c>
      <c r="HT25" s="5">
        <f>-'Wells Fargo'!AC17</f>
        <v>0</v>
      </c>
      <c r="HU25" s="5">
        <f>-'Wells Fargo'!AD17</f>
        <v>0</v>
      </c>
      <c r="HV25" s="5">
        <f>-'Wells Fargo'!AE17</f>
        <v>0</v>
      </c>
      <c r="HW25" s="5">
        <f>-'Wells Fargo'!AF17</f>
        <v>0</v>
      </c>
      <c r="HX25" s="5">
        <f>-'Wells Fargo'!AG17</f>
        <v>0</v>
      </c>
      <c r="HY25" s="5">
        <f>-'Wells Fargo'!AH17</f>
        <v>0</v>
      </c>
      <c r="HZ25" s="5">
        <f>-'Wells Fargo'!AI17</f>
        <v>0</v>
      </c>
      <c r="IA25" s="5">
        <f>-'Wells Fargo'!AJ17</f>
        <v>0</v>
      </c>
      <c r="IB25" s="5">
        <f>-'Wells Fargo'!AK17</f>
        <v>0</v>
      </c>
      <c r="IC25" s="5">
        <f>-'Wells Fargo'!AL17</f>
        <v>0</v>
      </c>
      <c r="ID25" s="5">
        <f>-'Wells Fargo'!AM17</f>
        <v>0</v>
      </c>
      <c r="IE25" s="5">
        <f>-'Wells Fargo'!AN17</f>
        <v>0</v>
      </c>
      <c r="IF25" s="5">
        <f>-'Wells Fargo'!AO17</f>
        <v>0</v>
      </c>
      <c r="IG25" s="5">
        <f>-'Wells Fargo'!AP17</f>
        <v>0</v>
      </c>
      <c r="IH25" s="5">
        <f>-'Wells Fargo'!AQ17</f>
        <v>0</v>
      </c>
      <c r="II25" s="5">
        <f>-'Wells Fargo'!AR17</f>
        <v>0</v>
      </c>
      <c r="IJ25" s="5">
        <f>-'Wells Fargo'!AS17</f>
        <v>0</v>
      </c>
      <c r="IK25" s="5">
        <f>-'Wells Fargo'!AT17</f>
        <v>0</v>
      </c>
      <c r="IL25" s="5">
        <f>-'Wells Fargo'!AU17</f>
        <v>0</v>
      </c>
      <c r="IM25" s="5">
        <f>-'Wells Fargo'!AV17</f>
        <v>0</v>
      </c>
      <c r="IN25" s="5">
        <f>-'Wells Fargo'!AW17</f>
        <v>0</v>
      </c>
      <c r="IO25" s="5">
        <f>-'Wells Fargo'!AX17</f>
        <v>0</v>
      </c>
      <c r="IP25" s="5">
        <f>-'Wells Fargo'!AY17</f>
        <v>0</v>
      </c>
      <c r="IQ25" s="5">
        <f>-'Wells Fargo'!AZ17</f>
        <v>0</v>
      </c>
      <c r="IR25" s="5">
        <f>-'Wells Fargo'!BA17</f>
        <v>0</v>
      </c>
      <c r="IS25" s="5">
        <f>-'Wells Fargo'!BB17</f>
        <v>0</v>
      </c>
      <c r="IT25" s="5">
        <f>-'Wells Fargo'!BC17</f>
        <v>0</v>
      </c>
      <c r="IU25" s="5">
        <f>-'Wells Fargo'!BD17</f>
        <v>0</v>
      </c>
      <c r="IV25" s="5">
        <f>-'Wells Fargo'!BE17</f>
        <v>0</v>
      </c>
      <c r="IW25" s="5">
        <f>-'Wells Fargo'!BF17</f>
        <v>0</v>
      </c>
      <c r="IX25" s="5">
        <f>-'Wells Fargo'!BG17</f>
        <v>0</v>
      </c>
      <c r="IY25" s="5">
        <f>-'Wells Fargo'!BH17</f>
        <v>0</v>
      </c>
      <c r="IZ25" s="5">
        <f>-'Wells Fargo'!BI17</f>
        <v>0</v>
      </c>
      <c r="JA25" s="5">
        <f>-'Wells Fargo'!BJ17</f>
        <v>0</v>
      </c>
      <c r="JB25" s="5">
        <f>-'Wells Fargo'!BK17</f>
        <v>0</v>
      </c>
      <c r="JC25" s="5">
        <f>-'Wells Fargo'!BL17</f>
        <v>0</v>
      </c>
      <c r="JD25" s="5">
        <f>-'Wells Fargo'!BM17</f>
        <v>0</v>
      </c>
      <c r="JE25" s="5">
        <f>-'Wells Fargo'!BN17</f>
        <v>0</v>
      </c>
      <c r="JF25" s="5">
        <f>-'Wells Fargo'!BO17</f>
        <v>0</v>
      </c>
      <c r="JG25" s="5">
        <f>-'Wells Fargo'!BP17</f>
        <v>0</v>
      </c>
      <c r="JH25" s="5">
        <f>-'Wells Fargo'!BQ17</f>
        <v>0</v>
      </c>
      <c r="JI25" s="5">
        <f>-'Wells Fargo'!BR17</f>
        <v>0</v>
      </c>
      <c r="JJ25" s="5">
        <f>-'Wells Fargo'!BS17</f>
        <v>0</v>
      </c>
      <c r="JK25" s="5">
        <f>-'Wells Fargo'!BT17</f>
        <v>0</v>
      </c>
      <c r="JL25" s="5">
        <f>-'Wells Fargo'!BU17</f>
        <v>0</v>
      </c>
      <c r="JM25" s="5">
        <f>-'Wells Fargo'!BV17</f>
        <v>0</v>
      </c>
      <c r="JN25" s="5">
        <f>-'Wells Fargo'!BW17</f>
        <v>0</v>
      </c>
      <c r="JO25" s="5">
        <f>-'Wells Fargo'!BX17</f>
        <v>0</v>
      </c>
      <c r="JP25" s="5">
        <f>-'Wells Fargo'!BY17</f>
        <v>0</v>
      </c>
      <c r="JQ25" s="5">
        <f>-'Wells Fargo'!BZ17</f>
        <v>0</v>
      </c>
      <c r="JR25" s="5">
        <f>-'Wells Fargo'!CA17</f>
        <v>0</v>
      </c>
      <c r="JS25" s="5">
        <f>-'Wells Fargo'!CB17</f>
        <v>0</v>
      </c>
      <c r="JT25" s="5">
        <f>-'Wells Fargo'!CC17</f>
        <v>0</v>
      </c>
      <c r="JU25" s="5">
        <f>-'Wells Fargo'!CD17</f>
        <v>0</v>
      </c>
      <c r="JV25" s="5">
        <f>-'Wells Fargo'!CE17</f>
        <v>0</v>
      </c>
      <c r="JW25" s="5">
        <f>-'Wells Fargo'!CF17</f>
        <v>0</v>
      </c>
      <c r="JX25" s="5">
        <f>-'Wells Fargo'!CG17</f>
        <v>0</v>
      </c>
      <c r="JY25" s="5">
        <f>-'Wells Fargo'!CH17</f>
        <v>0</v>
      </c>
      <c r="JZ25" s="5">
        <f>-'Wells Fargo'!CI17</f>
        <v>0</v>
      </c>
      <c r="KA25" s="5">
        <f>-'Wells Fargo'!CJ17</f>
        <v>0</v>
      </c>
      <c r="KB25" s="5">
        <f>-'Wells Fargo'!CK17</f>
        <v>0</v>
      </c>
      <c r="KC25" s="5">
        <f>-'Wells Fargo'!CL17</f>
        <v>0</v>
      </c>
      <c r="KD25" s="5">
        <f>-'Wells Fargo'!CM17</f>
        <v>0</v>
      </c>
      <c r="KE25" s="5">
        <f>-'Wells Fargo'!CN17</f>
        <v>0</v>
      </c>
      <c r="KF25" s="5">
        <f>-'Wells Fargo'!CO17</f>
        <v>0</v>
      </c>
      <c r="KG25" s="5">
        <f>-'Wells Fargo'!CP17</f>
        <v>0</v>
      </c>
      <c r="KH25" s="5">
        <f>-'Wells Fargo'!CQ17</f>
        <v>0</v>
      </c>
      <c r="KI25" s="5">
        <f>-'Wells Fargo'!CR17</f>
        <v>0</v>
      </c>
      <c r="KJ25" s="5">
        <f>-'Wells Fargo'!CS17</f>
        <v>0</v>
      </c>
      <c r="KK25" s="5">
        <f>-'Wells Fargo'!CT17</f>
        <v>0</v>
      </c>
      <c r="KL25" s="5">
        <f>-'Wells Fargo'!CU17</f>
        <v>0</v>
      </c>
      <c r="KM25" s="5">
        <f>-'Wells Fargo'!CV17</f>
        <v>0</v>
      </c>
      <c r="KN25" s="5">
        <f>-'Wells Fargo'!CW17</f>
        <v>0</v>
      </c>
      <c r="KO25" s="5">
        <f>-'Wells Fargo'!CX17</f>
        <v>0</v>
      </c>
      <c r="KP25" s="5">
        <f>-'Wells Fargo'!CY17</f>
        <v>0</v>
      </c>
      <c r="KQ25" s="5">
        <f>-'Wells Fargo'!CZ17</f>
        <v>0</v>
      </c>
      <c r="KR25" s="5">
        <f>-'Wells Fargo'!DA17</f>
        <v>0</v>
      </c>
      <c r="KS25" s="5">
        <f>-'Wells Fargo'!DB17</f>
        <v>0</v>
      </c>
      <c r="KT25" s="5">
        <f>-'Wells Fargo'!DC17</f>
        <v>0</v>
      </c>
      <c r="KU25" s="5">
        <f>-'Wells Fargo'!DD17</f>
        <v>0</v>
      </c>
      <c r="KV25" s="5">
        <f>-'Wells Fargo'!DE17</f>
        <v>0</v>
      </c>
      <c r="KW25" s="5">
        <f>-'Wells Fargo'!DF17</f>
        <v>0</v>
      </c>
      <c r="KX25" s="5">
        <f>-'Wells Fargo'!DG17</f>
        <v>0</v>
      </c>
      <c r="KY25" s="5">
        <f>-'Wells Fargo'!DH17</f>
        <v>0</v>
      </c>
      <c r="KZ25" s="5">
        <f>-'Wells Fargo'!DI17</f>
        <v>0</v>
      </c>
      <c r="LA25" s="5">
        <f>-'Wells Fargo'!DJ17</f>
        <v>0</v>
      </c>
      <c r="LB25" s="5">
        <f>-'Wells Fargo'!DK17</f>
        <v>0</v>
      </c>
      <c r="LC25" s="5">
        <f>-'Wells Fargo'!DL17</f>
        <v>0</v>
      </c>
      <c r="LD25" s="5">
        <f>-'Wells Fargo'!DM17</f>
        <v>0</v>
      </c>
      <c r="LE25" s="5">
        <f>-'Wells Fargo'!DN17</f>
        <v>0</v>
      </c>
      <c r="LF25" s="5">
        <f>-'Wells Fargo'!DO17</f>
        <v>0</v>
      </c>
      <c r="LG25" s="5">
        <f>-'Wells Fargo'!DP17</f>
        <v>0</v>
      </c>
      <c r="LH25" s="5">
        <f>-'Wells Fargo'!DQ17</f>
        <v>0</v>
      </c>
      <c r="LI25" s="5">
        <f>-'Wells Fargo'!DR17</f>
        <v>0</v>
      </c>
      <c r="LJ25" s="5">
        <f>-'Wells Fargo'!DS17</f>
        <v>0</v>
      </c>
      <c r="LK25" s="5">
        <f>-'Wells Fargo'!DT17</f>
        <v>0</v>
      </c>
      <c r="LL25" s="5">
        <f>-'Wells Fargo'!DU17</f>
        <v>0</v>
      </c>
    </row>
    <row r="26" spans="1:324" x14ac:dyDescent="0.25">
      <c r="A26" s="12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>
        <f>-Comerica!AY17</f>
        <v>0</v>
      </c>
      <c r="AZ26" s="5">
        <f>-Comerica!AZ17</f>
        <v>0</v>
      </c>
      <c r="BA26" s="5">
        <f>-Comerica!BA17</f>
        <v>0</v>
      </c>
      <c r="BB26" s="5">
        <f>-Comerica!BB17</f>
        <v>0</v>
      </c>
      <c r="BC26" s="5">
        <f>-Comerica!BC17</f>
        <v>0</v>
      </c>
      <c r="BD26" s="5">
        <f>-Comerica!BD17</f>
        <v>0</v>
      </c>
      <c r="BE26" s="5">
        <f>-Comerica!BE17</f>
        <v>0</v>
      </c>
      <c r="BF26" s="5">
        <f>-Comerica!BF17</f>
        <v>0</v>
      </c>
      <c r="BG26" s="5">
        <f>-Comerica!BG17</f>
        <v>0</v>
      </c>
      <c r="BH26" s="5">
        <f>-Comerica!BH17</f>
        <v>0</v>
      </c>
      <c r="BI26" s="5">
        <f>-Comerica!BI17</f>
        <v>0</v>
      </c>
      <c r="BJ26" s="5">
        <f>-Comerica!BJ17</f>
        <v>0</v>
      </c>
      <c r="BK26" s="5">
        <v>0</v>
      </c>
      <c r="BL26" s="5">
        <f>-Comerica!BL17</f>
        <v>0</v>
      </c>
      <c r="BM26" s="5">
        <f>-Comerica!BM17</f>
        <v>0</v>
      </c>
      <c r="BN26" s="5">
        <f>-Comerica!BN17</f>
        <v>0</v>
      </c>
      <c r="BO26" s="5">
        <f>-Comerica!BO17</f>
        <v>0</v>
      </c>
      <c r="BP26" s="5">
        <f>-Comerica!BP17</f>
        <v>0</v>
      </c>
      <c r="BQ26" s="5">
        <f>-Comerica!BQ17</f>
        <v>0</v>
      </c>
      <c r="BR26" s="5">
        <f>-Comerica!BR17</f>
        <v>0</v>
      </c>
      <c r="BS26" s="5">
        <f>-Comerica!BS17</f>
        <v>0</v>
      </c>
      <c r="BT26" s="5">
        <f>-Comerica!BT17</f>
        <v>0</v>
      </c>
      <c r="BU26" s="5">
        <f>-Comerica!BU17</f>
        <v>0</v>
      </c>
      <c r="BV26" s="5">
        <f>-Comerica!BV17</f>
        <v>0</v>
      </c>
      <c r="BW26" s="5">
        <f>-Comerica!BW17</f>
        <v>0</v>
      </c>
      <c r="BX26" s="5">
        <f>-Comerica!BX17</f>
        <v>0</v>
      </c>
      <c r="BY26" s="5">
        <f>-Comerica!BY17</f>
        <v>0</v>
      </c>
      <c r="BZ26" s="5">
        <f>-Comerica!BZ17</f>
        <v>0</v>
      </c>
      <c r="CA26" s="5">
        <f>-Comerica!CA17</f>
        <v>0</v>
      </c>
      <c r="CB26" s="5">
        <f>-Comerica!CB17</f>
        <v>0</v>
      </c>
      <c r="CC26" s="5">
        <f>-Comerica!CC17</f>
        <v>0</v>
      </c>
      <c r="CD26" s="5">
        <f>-Comerica!CD17</f>
        <v>0</v>
      </c>
      <c r="CE26" s="5">
        <f>-Comerica!CE17</f>
        <v>0</v>
      </c>
      <c r="CF26" s="5">
        <f>-Comerica!CF17</f>
        <v>0</v>
      </c>
      <c r="CG26" s="5">
        <f>-Comerica!CG17</f>
        <v>0</v>
      </c>
      <c r="CH26" s="5">
        <f>-Comerica!CH17</f>
        <v>0</v>
      </c>
      <c r="CI26" s="5">
        <f>-Comerica!CI17</f>
        <v>0</v>
      </c>
      <c r="CJ26" s="5">
        <f>-Comerica!CJ17</f>
        <v>0</v>
      </c>
      <c r="CK26" s="5">
        <f>-Comerica!CK17</f>
        <v>0</v>
      </c>
      <c r="CL26" s="5">
        <f>-Comerica!CL17</f>
        <v>0</v>
      </c>
      <c r="CM26" s="5">
        <f>-Comerica!CM17</f>
        <v>0</v>
      </c>
      <c r="CN26" s="5">
        <f>-Comerica!CN17</f>
        <v>0</v>
      </c>
      <c r="CO26" s="5">
        <f>-Comerica!CO17</f>
        <v>0</v>
      </c>
      <c r="CP26" s="5">
        <f>-Comerica!CP17</f>
        <v>0</v>
      </c>
      <c r="CQ26" s="5">
        <f>-Comerica!CQ17</f>
        <v>0</v>
      </c>
      <c r="CR26" s="5">
        <f>-Comerica!CR17</f>
        <v>0</v>
      </c>
      <c r="CS26" s="5">
        <f>-Comerica!CS17</f>
        <v>0</v>
      </c>
      <c r="CT26" s="5">
        <f>-Comerica!CT17</f>
        <v>0</v>
      </c>
      <c r="CU26" s="5">
        <f>-Comerica!CU17</f>
        <v>0</v>
      </c>
      <c r="CV26" s="5">
        <f>-Comerica!CV17</f>
        <v>0</v>
      </c>
      <c r="CW26" s="5">
        <f>-Comerica!CW17</f>
        <v>0</v>
      </c>
      <c r="CX26" s="5">
        <f>-Comerica!CX17</f>
        <v>0</v>
      </c>
      <c r="CY26" s="5">
        <f>-Comerica!CY17</f>
        <v>0</v>
      </c>
      <c r="CZ26" s="5">
        <f>-Comerica!CZ17</f>
        <v>0</v>
      </c>
      <c r="DA26" s="5">
        <f>-Comerica!DA17</f>
        <v>0</v>
      </c>
      <c r="DB26" s="5">
        <f>-Comerica!DB17</f>
        <v>0</v>
      </c>
      <c r="DC26" s="5">
        <f>-Comerica!DC17</f>
        <v>0</v>
      </c>
      <c r="DD26" s="5">
        <f>-Comerica!DD17</f>
        <v>0</v>
      </c>
      <c r="DE26" s="5">
        <f>-Comerica!DE17</f>
        <v>0</v>
      </c>
      <c r="DF26" s="5">
        <f>-Comerica!DF17</f>
        <v>0</v>
      </c>
      <c r="DG26" s="5">
        <f>-Comerica!DG17</f>
        <v>0</v>
      </c>
      <c r="DH26" s="5">
        <f>-Comerica!DH17</f>
        <v>0</v>
      </c>
      <c r="DI26" s="5">
        <f>-Comerica!DI17</f>
        <v>0</v>
      </c>
      <c r="DJ26" s="5">
        <f>-Comerica!DJ17</f>
        <v>0</v>
      </c>
      <c r="DK26" s="5">
        <f>-Comerica!DK17</f>
        <v>0</v>
      </c>
      <c r="DL26" s="5">
        <f>-Comerica!DL17</f>
        <v>0</v>
      </c>
      <c r="DM26" s="5">
        <f>-Comerica!DM17</f>
        <v>0</v>
      </c>
      <c r="DN26" s="5">
        <f>-Comerica!DN17</f>
        <v>0</v>
      </c>
      <c r="DO26" s="5">
        <f>-Comerica!DO17</f>
        <v>0</v>
      </c>
      <c r="DP26" s="5">
        <f>-Comerica!DP17</f>
        <v>0</v>
      </c>
      <c r="DQ26" s="5">
        <f>-Comerica!DQ17</f>
        <v>4500000</v>
      </c>
      <c r="DR26" s="5">
        <f>-Comerica!DR17</f>
        <v>0</v>
      </c>
      <c r="DS26" s="5">
        <f>-Comerica!DS17</f>
        <v>0</v>
      </c>
      <c r="DT26" s="5">
        <f>-Comerica!DT17</f>
        <v>0</v>
      </c>
      <c r="DU26" s="5">
        <f>-Comerica!DU17</f>
        <v>0</v>
      </c>
      <c r="DV26" s="5">
        <f>-Comerica!DV17</f>
        <v>0</v>
      </c>
      <c r="DW26" s="5">
        <f>-Comerica!DW17</f>
        <v>0</v>
      </c>
      <c r="DX26" s="5">
        <f>-Comerica!DX17</f>
        <v>0</v>
      </c>
      <c r="DY26" s="5">
        <f>-Comerica!DY17</f>
        <v>0</v>
      </c>
      <c r="DZ26" s="5">
        <f>-Comerica!DZ17</f>
        <v>0</v>
      </c>
      <c r="EA26" s="5">
        <f>-Comerica!EA17</f>
        <v>0</v>
      </c>
      <c r="EB26" s="5">
        <f>-Comerica!EB17</f>
        <v>0</v>
      </c>
      <c r="EC26" s="5">
        <f>-Comerica!EC17</f>
        <v>0</v>
      </c>
      <c r="ED26" s="5">
        <f>-Comerica!ED17</f>
        <v>0</v>
      </c>
      <c r="EE26" s="5">
        <f>-Comerica!EE17</f>
        <v>0</v>
      </c>
      <c r="EF26" s="5">
        <f>-Comerica!EF17</f>
        <v>0</v>
      </c>
      <c r="EG26" s="5">
        <f>-Comerica!EG17</f>
        <v>0</v>
      </c>
      <c r="EH26" s="5">
        <f>-Comerica!EH17</f>
        <v>0</v>
      </c>
      <c r="EI26" s="5">
        <f>-Comerica!EI17</f>
        <v>0</v>
      </c>
      <c r="EJ26" s="5">
        <f>-Comerica!EJ17</f>
        <v>0</v>
      </c>
      <c r="EK26" s="5">
        <f>-Comerica!EK17</f>
        <v>0</v>
      </c>
      <c r="EL26" s="5">
        <f>-Comerica!EL17</f>
        <v>0</v>
      </c>
      <c r="EM26" s="5">
        <f>-Comerica!EM17</f>
        <v>0</v>
      </c>
      <c r="EN26" s="5">
        <f>-Comerica!EN17</f>
        <v>0</v>
      </c>
      <c r="EO26" s="5">
        <f>-Comerica!EO17</f>
        <v>0</v>
      </c>
      <c r="EP26" s="5">
        <f>-Comerica!EP17</f>
        <v>0</v>
      </c>
      <c r="EQ26" s="5">
        <f>-Comerica!EQ17</f>
        <v>0</v>
      </c>
      <c r="ER26" s="5">
        <f>-Comerica!ER17</f>
        <v>0</v>
      </c>
      <c r="ES26" s="5">
        <f>-Comerica!ES17</f>
        <v>0</v>
      </c>
      <c r="ET26" s="5">
        <f>-Comerica!ET17</f>
        <v>0</v>
      </c>
      <c r="EU26" s="5">
        <f>-Comerica!EU17</f>
        <v>0</v>
      </c>
      <c r="EV26" s="5">
        <f>-Comerica!EV17</f>
        <v>0</v>
      </c>
      <c r="EW26" s="5">
        <f>-Comerica!EW17</f>
        <v>0</v>
      </c>
      <c r="EX26" s="5">
        <f>-Comerica!EX17</f>
        <v>0</v>
      </c>
      <c r="EY26" s="5">
        <f>-Comerica!EY17</f>
        <v>0</v>
      </c>
      <c r="EZ26" s="5">
        <f>-Comerica!EZ17</f>
        <v>0</v>
      </c>
      <c r="FA26" s="5">
        <f>-Comerica!FA17</f>
        <v>0</v>
      </c>
      <c r="FB26" s="5">
        <f>-Comerica!FB17</f>
        <v>0</v>
      </c>
      <c r="FC26" s="5">
        <f>-Comerica!FC17</f>
        <v>0</v>
      </c>
      <c r="FD26" s="5">
        <f>-Comerica!FD17</f>
        <v>0</v>
      </c>
      <c r="FE26" s="5">
        <f>-Comerica!FE17</f>
        <v>0</v>
      </c>
      <c r="FF26" s="5">
        <f>-Comerica!FF17</f>
        <v>0</v>
      </c>
      <c r="FG26" s="5">
        <f>-Comerica!FG17</f>
        <v>0</v>
      </c>
      <c r="FH26" s="5">
        <f>-Comerica!FH17</f>
        <v>0</v>
      </c>
      <c r="FI26" s="5">
        <f>-Comerica!FI17</f>
        <v>0</v>
      </c>
      <c r="FJ26" s="5">
        <f>-Comerica!FJ17</f>
        <v>0</v>
      </c>
      <c r="FK26" s="5">
        <f>-Comerica!FK17</f>
        <v>0</v>
      </c>
      <c r="FL26" s="5">
        <f>-Comerica!FL17</f>
        <v>0</v>
      </c>
      <c r="FM26" s="5">
        <f>-Comerica!FM17</f>
        <v>0</v>
      </c>
      <c r="FN26" s="5">
        <f>-Comerica!FN17</f>
        <v>0</v>
      </c>
      <c r="FO26" s="5">
        <f>-Comerica!FO17</f>
        <v>0</v>
      </c>
      <c r="FP26" s="5">
        <f>-Comerica!FP17</f>
        <v>0</v>
      </c>
      <c r="FQ26" s="5">
        <f>-Comerica!FQ17</f>
        <v>0</v>
      </c>
      <c r="FR26" s="5">
        <f>-Comerica!FR17</f>
        <v>0</v>
      </c>
      <c r="FS26" s="5">
        <f>-Comerica!FS17</f>
        <v>0</v>
      </c>
      <c r="FT26" s="5">
        <f>-Comerica!FT17</f>
        <v>0</v>
      </c>
      <c r="FU26" s="5">
        <f>-Comerica!FU17</f>
        <v>0</v>
      </c>
      <c r="FV26" s="5">
        <f>-Comerica!FV17</f>
        <v>0</v>
      </c>
      <c r="FW26" s="5">
        <f>-Comerica!FW17</f>
        <v>0</v>
      </c>
      <c r="FX26" s="5">
        <f>-Comerica!FX17</f>
        <v>0</v>
      </c>
      <c r="FY26" s="5">
        <f>-Comerica!FY17</f>
        <v>0</v>
      </c>
      <c r="FZ26" s="5">
        <f>-Comerica!FZ17</f>
        <v>0</v>
      </c>
      <c r="GA26" s="5">
        <f>-Comerica!GA17</f>
        <v>0</v>
      </c>
      <c r="GB26" s="5">
        <f>-Comerica!GB17</f>
        <v>0</v>
      </c>
      <c r="GC26" s="5">
        <f>-Comerica!GC17</f>
        <v>0</v>
      </c>
      <c r="GD26" s="5">
        <f>-Comerica!GD17</f>
        <v>0</v>
      </c>
      <c r="GE26" s="5">
        <f>-Comerica!GE17</f>
        <v>0</v>
      </c>
      <c r="GF26" s="5">
        <f>-Comerica!GF17</f>
        <v>0</v>
      </c>
      <c r="GG26" s="5">
        <f>-Comerica!GG17</f>
        <v>0</v>
      </c>
      <c r="GH26" s="5">
        <f>-Comerica!GH17</f>
        <v>0</v>
      </c>
      <c r="GI26" s="5">
        <f>-Comerica!GI17</f>
        <v>0</v>
      </c>
      <c r="GJ26" s="5">
        <f>-Comerica!GJ17</f>
        <v>0</v>
      </c>
      <c r="GK26" s="5">
        <f>-Comerica!GK17</f>
        <v>0</v>
      </c>
      <c r="GL26" s="5">
        <f>-Comerica!GL17</f>
        <v>0</v>
      </c>
      <c r="GM26" s="5">
        <f>-Comerica!GM17</f>
        <v>0</v>
      </c>
      <c r="GN26" s="5">
        <f>-Comerica!GN17</f>
        <v>0</v>
      </c>
      <c r="GO26" s="5">
        <f>-Comerica!GO17</f>
        <v>0</v>
      </c>
      <c r="GP26" s="5">
        <f>-Comerica!GP17</f>
        <v>0</v>
      </c>
      <c r="GQ26" s="5">
        <f>-Comerica!GQ17</f>
        <v>0</v>
      </c>
      <c r="GR26" s="5">
        <f>-Comerica!GR17</f>
        <v>0</v>
      </c>
      <c r="GS26" s="5">
        <f>-Comerica!GS17</f>
        <v>0</v>
      </c>
      <c r="GT26" s="5">
        <f>-Comerica!GT17</f>
        <v>125000000</v>
      </c>
      <c r="GU26" s="5">
        <f>-Comerica!GU17</f>
        <v>0</v>
      </c>
      <c r="GV26" s="5">
        <f>-Comerica!GV17</f>
        <v>0</v>
      </c>
      <c r="GW26" s="5">
        <f>-Comerica!GW17</f>
        <v>0</v>
      </c>
      <c r="GX26" s="5">
        <f>-Comerica!GX17</f>
        <v>0</v>
      </c>
      <c r="GY26" s="5">
        <f>-Comerica!GY17</f>
        <v>0</v>
      </c>
      <c r="GZ26" s="5">
        <f>-Comerica!GZ17</f>
        <v>100000000</v>
      </c>
      <c r="HA26" s="5">
        <f>-Comerica!HA17</f>
        <v>0</v>
      </c>
      <c r="HB26" s="5">
        <f>-Comerica!HB17</f>
        <v>0</v>
      </c>
      <c r="HC26" s="5">
        <f>-Comerica!HC17</f>
        <v>0</v>
      </c>
      <c r="HD26" s="5">
        <f>-Comerica!HD17</f>
        <v>0</v>
      </c>
      <c r="HE26" s="5">
        <f>-Comerica!HE17</f>
        <v>0</v>
      </c>
      <c r="HF26" s="5">
        <f>-Comerica!HF17</f>
        <v>0</v>
      </c>
      <c r="HG26" s="5">
        <f>-Comerica!HG17</f>
        <v>0</v>
      </c>
      <c r="HH26" s="5">
        <f>-Comerica!HH17</f>
        <v>0</v>
      </c>
      <c r="HI26" s="5">
        <f>-Comerica!HI17</f>
        <v>0</v>
      </c>
      <c r="HJ26" s="5">
        <f>-Comerica!HJ17</f>
        <v>0</v>
      </c>
      <c r="HK26" s="5">
        <f>-Comerica!HK17</f>
        <v>0</v>
      </c>
      <c r="HL26" s="5">
        <f>-Comerica!HL17</f>
        <v>0</v>
      </c>
      <c r="HM26" s="5">
        <f>-Comerica!HM17</f>
        <v>0</v>
      </c>
      <c r="HN26" s="5">
        <f>-Comerica!HN17</f>
        <v>0</v>
      </c>
      <c r="HO26" s="5">
        <f>-Comerica!HO17</f>
        <v>0</v>
      </c>
      <c r="HP26" s="5">
        <f>-Comerica!HP17</f>
        <v>0</v>
      </c>
      <c r="HQ26" s="5">
        <f>-Comerica!HQ17</f>
        <v>0</v>
      </c>
      <c r="HR26" s="5">
        <f>-Comerica!HR17</f>
        <v>0</v>
      </c>
      <c r="HS26" s="5">
        <f>-Comerica!HS17</f>
        <v>0</v>
      </c>
      <c r="HT26" s="5">
        <f>-Comerica!HT17</f>
        <v>0</v>
      </c>
      <c r="HU26" s="5">
        <f>-Comerica!HU17</f>
        <v>0</v>
      </c>
      <c r="HV26" s="5">
        <f>-Comerica!HV17</f>
        <v>0</v>
      </c>
      <c r="HW26" s="5">
        <f>-Comerica!HW17</f>
        <v>0</v>
      </c>
      <c r="HX26" s="5">
        <f>-Comerica!HX17</f>
        <v>0</v>
      </c>
      <c r="HY26" s="5">
        <f>-Comerica!HY17</f>
        <v>0</v>
      </c>
      <c r="HZ26" s="5">
        <f>-Comerica!HZ17</f>
        <v>0</v>
      </c>
      <c r="IA26" s="5">
        <f>-Comerica!IA17</f>
        <v>0</v>
      </c>
      <c r="IB26" s="5">
        <f>-Comerica!IB17</f>
        <v>0</v>
      </c>
      <c r="IC26" s="5">
        <f>-Comerica!IC17</f>
        <v>0</v>
      </c>
      <c r="ID26" s="5">
        <f>-Comerica!ID17</f>
        <v>0</v>
      </c>
      <c r="IE26" s="5">
        <f>-Comerica!IE17</f>
        <v>0</v>
      </c>
      <c r="IF26" s="5">
        <f>-Comerica!IF17</f>
        <v>0</v>
      </c>
      <c r="IG26" s="5">
        <f>-Comerica!IG17</f>
        <v>0</v>
      </c>
      <c r="IH26" s="5">
        <f>-Comerica!IH17</f>
        <v>0</v>
      </c>
      <c r="II26" s="5">
        <f>-Comerica!II17</f>
        <v>0</v>
      </c>
      <c r="IJ26" s="5">
        <f>-Comerica!IJ17</f>
        <v>0</v>
      </c>
      <c r="IK26" s="5">
        <f>-Comerica!IK17</f>
        <v>0</v>
      </c>
      <c r="IL26" s="5">
        <f>-Comerica!IL17</f>
        <v>0</v>
      </c>
      <c r="IM26" s="5">
        <f>-Comerica!IM17</f>
        <v>0</v>
      </c>
      <c r="IN26" s="5">
        <f>-Comerica!IN17</f>
        <v>0</v>
      </c>
      <c r="IO26" s="5">
        <f>-Comerica!IO17</f>
        <v>0</v>
      </c>
      <c r="IP26" s="5">
        <f>-Comerica!IP17</f>
        <v>0</v>
      </c>
      <c r="IQ26" s="5">
        <f>-Comerica!IQ17</f>
        <v>0</v>
      </c>
      <c r="IR26" s="5">
        <f>-Comerica!IR17</f>
        <v>0</v>
      </c>
      <c r="IS26" s="5">
        <f>-Comerica!IS17</f>
        <v>0</v>
      </c>
      <c r="IT26" s="5">
        <f>-Comerica!IT17</f>
        <v>0</v>
      </c>
      <c r="IU26" s="5">
        <f>-Comerica!IU17</f>
        <v>0</v>
      </c>
      <c r="IV26" s="5">
        <f>-Comerica!IV17</f>
        <v>0</v>
      </c>
      <c r="IW26" s="5">
        <f>-Comerica!IW17</f>
        <v>0</v>
      </c>
      <c r="IX26" s="5">
        <f>-Comerica!IX17</f>
        <v>0</v>
      </c>
      <c r="IY26" s="5">
        <f>-Comerica!IY17</f>
        <v>0</v>
      </c>
      <c r="IZ26" s="5">
        <f>-Comerica!IZ17</f>
        <v>0</v>
      </c>
      <c r="JA26" s="5">
        <f>-Comerica!JA17</f>
        <v>0</v>
      </c>
      <c r="JB26" s="5">
        <f>-Comerica!JB17</f>
        <v>0</v>
      </c>
      <c r="JC26" s="5">
        <f>-Comerica!JC17</f>
        <v>0</v>
      </c>
      <c r="JD26" s="5">
        <f>-Comerica!JD17</f>
        <v>0</v>
      </c>
      <c r="JE26" s="5">
        <f>-Comerica!JE17</f>
        <v>0</v>
      </c>
      <c r="JF26" s="5">
        <f>-Comerica!JF17</f>
        <v>0</v>
      </c>
      <c r="JG26" s="5">
        <f>-Comerica!JG17</f>
        <v>0</v>
      </c>
      <c r="JH26" s="5">
        <f>-Comerica!JH17</f>
        <v>0</v>
      </c>
      <c r="JI26" s="5">
        <f>-Comerica!JI17</f>
        <v>0</v>
      </c>
      <c r="JJ26" s="5">
        <f>-Comerica!JJ17</f>
        <v>0</v>
      </c>
      <c r="JK26" s="5">
        <f>-Comerica!JK17</f>
        <v>0</v>
      </c>
      <c r="JL26" s="5">
        <f>-Comerica!JL17</f>
        <v>0</v>
      </c>
      <c r="JM26" s="5">
        <f>-Comerica!JM17</f>
        <v>0</v>
      </c>
      <c r="JN26" s="5">
        <f>-Comerica!JN17</f>
        <v>0</v>
      </c>
      <c r="JO26" s="5">
        <f>-Comerica!JO17</f>
        <v>0</v>
      </c>
      <c r="JP26" s="5">
        <f>-Comerica!JP17</f>
        <v>0</v>
      </c>
      <c r="JQ26" s="5">
        <f>-Comerica!JQ17</f>
        <v>0</v>
      </c>
      <c r="JR26" s="5">
        <f>-Comerica!JR17</f>
        <v>0</v>
      </c>
      <c r="JS26" s="5">
        <f>-Comerica!JS17</f>
        <v>0</v>
      </c>
      <c r="JT26" s="5">
        <f>-Comerica!JT17</f>
        <v>0</v>
      </c>
      <c r="JU26" s="5">
        <f>-Comerica!JU17</f>
        <v>0</v>
      </c>
      <c r="JV26" s="5">
        <f>-Comerica!JV17</f>
        <v>0</v>
      </c>
      <c r="JW26" s="5">
        <f>-Comerica!JW17</f>
        <v>0</v>
      </c>
      <c r="JX26" s="5">
        <f>-Comerica!JX17</f>
        <v>0</v>
      </c>
      <c r="JY26" s="5">
        <f>-Comerica!JY17</f>
        <v>0</v>
      </c>
      <c r="JZ26" s="5">
        <f>-Comerica!JZ17</f>
        <v>0</v>
      </c>
      <c r="KA26" s="5">
        <f>-Comerica!KA17</f>
        <v>0</v>
      </c>
      <c r="KB26" s="5">
        <f>-Comerica!KB17</f>
        <v>0</v>
      </c>
      <c r="KC26" s="5">
        <f>-Comerica!KC17</f>
        <v>0</v>
      </c>
      <c r="KD26" s="5">
        <f>-Comerica!KD17</f>
        <v>0</v>
      </c>
      <c r="KE26" s="5">
        <f>-Comerica!KE17</f>
        <v>0</v>
      </c>
      <c r="KF26" s="5">
        <f>-Comerica!KF17</f>
        <v>0</v>
      </c>
      <c r="KG26" s="5">
        <f>-Comerica!KG17</f>
        <v>0</v>
      </c>
      <c r="KH26" s="5">
        <f>-Comerica!KH17</f>
        <v>0</v>
      </c>
      <c r="KI26" s="5">
        <f>-Comerica!KI17</f>
        <v>0</v>
      </c>
      <c r="KJ26" s="5">
        <f>-Comerica!KJ17</f>
        <v>0</v>
      </c>
      <c r="KK26" s="5">
        <f>-Comerica!KK17</f>
        <v>0</v>
      </c>
      <c r="KL26" s="5">
        <f>-Comerica!KL17</f>
        <v>0</v>
      </c>
      <c r="KM26" s="5">
        <f>-Comerica!KM17</f>
        <v>0</v>
      </c>
      <c r="KN26" s="5">
        <f>-Comerica!KN17</f>
        <v>0</v>
      </c>
      <c r="KO26" s="5">
        <f>-Comerica!KO17</f>
        <v>0</v>
      </c>
      <c r="KP26" s="5">
        <f>-Comerica!KP17</f>
        <v>0</v>
      </c>
      <c r="KQ26" s="5">
        <f>-Comerica!KQ17</f>
        <v>0</v>
      </c>
      <c r="KR26" s="5">
        <f>-Comerica!KR17</f>
        <v>0</v>
      </c>
      <c r="KS26" s="5">
        <f>-Comerica!KS17</f>
        <v>0</v>
      </c>
      <c r="KT26" s="5">
        <f>-Comerica!KT17</f>
        <v>0</v>
      </c>
      <c r="KU26" s="5">
        <f>-Comerica!KU17</f>
        <v>0</v>
      </c>
      <c r="KV26" s="5">
        <f>-Comerica!KV17</f>
        <v>0</v>
      </c>
      <c r="KW26" s="5">
        <f>-Comerica!KW17</f>
        <v>0</v>
      </c>
      <c r="KX26" s="5">
        <f>-Comerica!KX17</f>
        <v>0</v>
      </c>
      <c r="KY26" s="5">
        <f>-Comerica!KY17</f>
        <v>0</v>
      </c>
      <c r="KZ26" s="5">
        <f>-Comerica!KZ17</f>
        <v>0</v>
      </c>
      <c r="LA26" s="5">
        <f>-Comerica!LA17</f>
        <v>0</v>
      </c>
      <c r="LB26" s="5">
        <f>-Comerica!LB17</f>
        <v>0</v>
      </c>
      <c r="LC26" s="5">
        <f>-Comerica!LC17</f>
        <v>0</v>
      </c>
      <c r="LD26" s="5">
        <f>-Comerica!LD17</f>
        <v>0</v>
      </c>
      <c r="LE26" s="5">
        <f>-Comerica!LE17</f>
        <v>0</v>
      </c>
      <c r="LF26" s="5">
        <f>-Comerica!LF17</f>
        <v>0</v>
      </c>
      <c r="LG26" s="5">
        <f>-Comerica!LG17</f>
        <v>0</v>
      </c>
      <c r="LH26" s="5">
        <f>-Comerica!LH17</f>
        <v>0</v>
      </c>
      <c r="LI26" s="5">
        <f>-Comerica!LI17</f>
        <v>0</v>
      </c>
      <c r="LJ26" s="5">
        <f>-Comerica!LJ17</f>
        <v>0</v>
      </c>
      <c r="LK26" s="5">
        <f>-Comerica!LK17</f>
        <v>0</v>
      </c>
      <c r="LL26" s="5">
        <f>-Comerica!LL17</f>
        <v>0</v>
      </c>
    </row>
    <row r="27" spans="1:324" x14ac:dyDescent="0.25">
      <c r="A27" s="12" t="s">
        <v>34</v>
      </c>
      <c r="B27" s="5">
        <f>-Fidelity!B17</f>
        <v>0</v>
      </c>
      <c r="C27" s="5">
        <f>-Fidelity!C17</f>
        <v>0</v>
      </c>
      <c r="D27" s="5">
        <f>-Fidelity!D17</f>
        <v>0</v>
      </c>
      <c r="E27" s="5">
        <f>-Fidelity!E17</f>
        <v>0</v>
      </c>
      <c r="F27" s="5">
        <f>-Fidelity!F17</f>
        <v>0</v>
      </c>
      <c r="G27" s="5">
        <f>-Fidelity!G17</f>
        <v>0</v>
      </c>
      <c r="H27" s="5">
        <f>-Fidelity!H17</f>
        <v>0</v>
      </c>
      <c r="I27" s="5">
        <f>-Fidelity!I17</f>
        <v>0</v>
      </c>
      <c r="J27" s="5">
        <f>-Fidelity!J17</f>
        <v>0</v>
      </c>
      <c r="K27" s="5">
        <f>-Fidelity!K17</f>
        <v>0</v>
      </c>
      <c r="L27" s="5">
        <f>-Fidelity!L17</f>
        <v>0</v>
      </c>
      <c r="M27" s="5">
        <f>-Fidelity!M17</f>
        <v>0</v>
      </c>
      <c r="N27" s="5">
        <f>-Fidelity!N17</f>
        <v>0</v>
      </c>
      <c r="O27" s="5">
        <f>-Fidelity!O17</f>
        <v>0</v>
      </c>
      <c r="P27" s="5">
        <f>-Fidelity!P17</f>
        <v>0</v>
      </c>
      <c r="Q27" s="5">
        <f>-Fidelity!Q17</f>
        <v>0</v>
      </c>
      <c r="R27" s="5">
        <f>-Fidelity!R17</f>
        <v>0</v>
      </c>
      <c r="S27" s="5">
        <f>-Fidelity!S17</f>
        <v>0</v>
      </c>
      <c r="T27" s="5">
        <f>-Fidelity!T17</f>
        <v>0</v>
      </c>
      <c r="U27" s="5">
        <f>-Fidelity!U17</f>
        <v>0</v>
      </c>
      <c r="V27" s="5">
        <f>-Fidelity!V17</f>
        <v>0</v>
      </c>
      <c r="W27" s="5">
        <f>-Fidelity!W17</f>
        <v>0</v>
      </c>
      <c r="X27" s="5">
        <f>-Fidelity!X17</f>
        <v>0</v>
      </c>
      <c r="Y27" s="5">
        <f>-Fidelity!Y17</f>
        <v>0</v>
      </c>
      <c r="Z27" s="5">
        <f>-Fidelity!Z17</f>
        <v>0</v>
      </c>
      <c r="AA27" s="5">
        <f>-Fidelity!AA17</f>
        <v>0</v>
      </c>
      <c r="AB27" s="5">
        <f>-Fidelity!AB17</f>
        <v>0</v>
      </c>
      <c r="AC27" s="5">
        <f>-Fidelity!AC17</f>
        <v>0</v>
      </c>
      <c r="AD27" s="5">
        <f>-Fidelity!AD17</f>
        <v>0</v>
      </c>
      <c r="AE27" s="5">
        <f>-Fidelity!AE17</f>
        <v>0</v>
      </c>
      <c r="AF27" s="5">
        <f>-Fidelity!AF17</f>
        <v>0</v>
      </c>
      <c r="AG27" s="5">
        <f>-Fidelity!AG17</f>
        <v>0</v>
      </c>
      <c r="AH27" s="5">
        <f>-Fidelity!AH17</f>
        <v>0</v>
      </c>
      <c r="AI27" s="5">
        <f>-Fidelity!AI17</f>
        <v>0</v>
      </c>
      <c r="AJ27" s="5">
        <f>-Fidelity!AJ17</f>
        <v>0</v>
      </c>
      <c r="AK27" s="5">
        <f>-Fidelity!AK17</f>
        <v>0</v>
      </c>
      <c r="AL27" s="5">
        <f>-Fidelity!AL17</f>
        <v>0</v>
      </c>
      <c r="AM27" s="5">
        <f>-Fidelity!AM17</f>
        <v>0</v>
      </c>
      <c r="AN27" s="5">
        <f>-Fidelity!AN17</f>
        <v>0</v>
      </c>
      <c r="AO27" s="5">
        <f>-Fidelity!AO17</f>
        <v>0</v>
      </c>
      <c r="AP27" s="5">
        <f>-Fidelity!AP17</f>
        <v>0</v>
      </c>
      <c r="AQ27" s="5">
        <f>-Fidelity!AQ17</f>
        <v>0</v>
      </c>
      <c r="AR27" s="5">
        <f>-Fidelity!AR17</f>
        <v>0</v>
      </c>
      <c r="AS27" s="5">
        <f>-Fidelity!AS17</f>
        <v>0</v>
      </c>
      <c r="AT27" s="5">
        <f>-Fidelity!AT17</f>
        <v>0</v>
      </c>
      <c r="AU27" s="5">
        <f>-Fidelity!AU17</f>
        <v>0</v>
      </c>
      <c r="AV27" s="5">
        <f>-Fidelity!AV17</f>
        <v>0</v>
      </c>
      <c r="AW27" s="5">
        <f>-Fidelity!AW17</f>
        <v>0</v>
      </c>
      <c r="AX27" s="5">
        <f>-Fidelity!AX17</f>
        <v>0</v>
      </c>
      <c r="AY27" s="5">
        <f>-Fidelity!AY17</f>
        <v>0</v>
      </c>
      <c r="AZ27" s="5">
        <f>-Fidelity!AZ17</f>
        <v>0</v>
      </c>
      <c r="BA27" s="5">
        <f>-Fidelity!BA17</f>
        <v>0</v>
      </c>
      <c r="BB27" s="5">
        <f>-Fidelity!BB17</f>
        <v>0</v>
      </c>
      <c r="BC27" s="5">
        <f>-Fidelity!BC17</f>
        <v>0</v>
      </c>
      <c r="BD27" s="5">
        <f>-Fidelity!BD17</f>
        <v>0</v>
      </c>
      <c r="BE27" s="5">
        <f>-Fidelity!BE17</f>
        <v>0</v>
      </c>
      <c r="BF27" s="5">
        <f>-Fidelity!BF17</f>
        <v>0</v>
      </c>
      <c r="BG27" s="5">
        <f>-Fidelity!BG17</f>
        <v>0</v>
      </c>
      <c r="BH27" s="5">
        <f>-Fidelity!BH17</f>
        <v>0</v>
      </c>
      <c r="BI27" s="5">
        <f>-Fidelity!BI17</f>
        <v>0</v>
      </c>
      <c r="BJ27" s="5">
        <f>-Fidelity!BJ17</f>
        <v>0</v>
      </c>
      <c r="BK27" s="5">
        <f>-Fidelity!BK17</f>
        <v>0</v>
      </c>
      <c r="BL27" s="5">
        <f>-Fidelity!BL17</f>
        <v>0</v>
      </c>
      <c r="BM27" s="5">
        <f>-Fidelity!BM17</f>
        <v>0</v>
      </c>
      <c r="BN27" s="5">
        <f>-Fidelity!BN17</f>
        <v>0</v>
      </c>
      <c r="BO27" s="5">
        <f>-Fidelity!BO17</f>
        <v>0</v>
      </c>
      <c r="BP27" s="5">
        <f>-Fidelity!BP17</f>
        <v>0</v>
      </c>
      <c r="BQ27" s="5">
        <f>-Fidelity!BQ17</f>
        <v>0</v>
      </c>
      <c r="BR27" s="5">
        <f>-Fidelity!BR17</f>
        <v>0</v>
      </c>
      <c r="BS27" s="5">
        <f>-Fidelity!BS17</f>
        <v>0</v>
      </c>
      <c r="BT27" s="5">
        <f>-Fidelity!BT17</f>
        <v>0</v>
      </c>
      <c r="BU27" s="5">
        <f>-Fidelity!BU17</f>
        <v>0</v>
      </c>
      <c r="BV27" s="5">
        <f>-Fidelity!BV17</f>
        <v>0</v>
      </c>
      <c r="BW27" s="5">
        <f>-Fidelity!BW17</f>
        <v>0</v>
      </c>
      <c r="BX27" s="5">
        <f>-Fidelity!BX17</f>
        <v>0</v>
      </c>
      <c r="BY27" s="5">
        <f>-Fidelity!BY17</f>
        <v>0</v>
      </c>
      <c r="BZ27" s="5">
        <f>-Fidelity!BZ17</f>
        <v>0</v>
      </c>
      <c r="CA27" s="5">
        <f>-Fidelity!CA17</f>
        <v>0</v>
      </c>
      <c r="CB27" s="5">
        <f>-Fidelity!CB17</f>
        <v>0</v>
      </c>
      <c r="CC27" s="5">
        <f>-Fidelity!CC17</f>
        <v>0</v>
      </c>
      <c r="CD27" s="5">
        <f>-Fidelity!CD17</f>
        <v>0</v>
      </c>
      <c r="CE27" s="5">
        <f>-Fidelity!CE17</f>
        <v>0</v>
      </c>
      <c r="CF27" s="5">
        <f>-Fidelity!CF17</f>
        <v>0</v>
      </c>
      <c r="CG27" s="5">
        <f>-Fidelity!CG17</f>
        <v>0</v>
      </c>
      <c r="CH27" s="5">
        <f>-Fidelity!CH17</f>
        <v>0</v>
      </c>
      <c r="CI27" s="5">
        <f>-Fidelity!CI17</f>
        <v>0</v>
      </c>
      <c r="CJ27" s="5">
        <f>-Fidelity!CJ17</f>
        <v>0</v>
      </c>
      <c r="CK27" s="5">
        <f>-Fidelity!CK17</f>
        <v>0</v>
      </c>
      <c r="CL27" s="5">
        <f>-Fidelity!CL17</f>
        <v>0</v>
      </c>
      <c r="CM27" s="5">
        <f>-Fidelity!CM17</f>
        <v>0</v>
      </c>
      <c r="CN27" s="5">
        <f>-Fidelity!CN17</f>
        <v>0</v>
      </c>
      <c r="CO27" s="5">
        <f>-Fidelity!CO17</f>
        <v>0</v>
      </c>
      <c r="CP27" s="5">
        <f>-Fidelity!CP17</f>
        <v>0</v>
      </c>
      <c r="CQ27" s="5">
        <f>-Fidelity!CQ17</f>
        <v>0</v>
      </c>
      <c r="CR27" s="5">
        <f>-Fidelity!CR17</f>
        <v>0</v>
      </c>
      <c r="CS27" s="5">
        <f>-Fidelity!CS17</f>
        <v>0</v>
      </c>
      <c r="CT27" s="5">
        <f>-Fidelity!CT17</f>
        <v>0</v>
      </c>
      <c r="CU27" s="5">
        <f>-Fidelity!CU17</f>
        <v>0</v>
      </c>
      <c r="CV27" s="5">
        <f>-Fidelity!CV17</f>
        <v>0</v>
      </c>
      <c r="CW27" s="5">
        <f>-Fidelity!CW17</f>
        <v>0</v>
      </c>
      <c r="CX27" s="5">
        <f>-Fidelity!CX17</f>
        <v>0</v>
      </c>
      <c r="CY27" s="5">
        <f>-Fidelity!CY17</f>
        <v>0</v>
      </c>
      <c r="CZ27" s="5">
        <f>-Fidelity!CZ17</f>
        <v>0</v>
      </c>
      <c r="DA27" s="5">
        <f>-Fidelity!DA17</f>
        <v>0</v>
      </c>
      <c r="DB27" s="5">
        <f>-Fidelity!DB17</f>
        <v>0</v>
      </c>
      <c r="DC27" s="5">
        <f>-Fidelity!DC17</f>
        <v>0</v>
      </c>
      <c r="DD27" s="5">
        <f>-Fidelity!DD17</f>
        <v>0</v>
      </c>
      <c r="DE27" s="5">
        <f>-Fidelity!DE17</f>
        <v>0</v>
      </c>
      <c r="DF27" s="5">
        <f>-Fidelity!DF17</f>
        <v>0</v>
      </c>
      <c r="DG27" s="5">
        <f>-Fidelity!DG17</f>
        <v>0</v>
      </c>
      <c r="DH27" s="5">
        <f>-Fidelity!DH17</f>
        <v>0</v>
      </c>
      <c r="DI27" s="5">
        <f>-Fidelity!DI17</f>
        <v>0</v>
      </c>
      <c r="DJ27" s="5">
        <f>-Fidelity!DJ17</f>
        <v>0</v>
      </c>
      <c r="DK27" s="5">
        <f>-Fidelity!DK17</f>
        <v>0</v>
      </c>
      <c r="DL27" s="5">
        <f>-Fidelity!DL17</f>
        <v>0</v>
      </c>
      <c r="DM27" s="5">
        <f>-Fidelity!DM17</f>
        <v>0</v>
      </c>
      <c r="DN27" s="5">
        <f>-Fidelity!DN17</f>
        <v>0</v>
      </c>
      <c r="DO27" s="5">
        <f>-Fidelity!DO17</f>
        <v>0</v>
      </c>
      <c r="DP27" s="5">
        <f>-Fidelity!DP17</f>
        <v>0</v>
      </c>
      <c r="DQ27" s="5">
        <f>-Fidelity!DQ17</f>
        <v>0</v>
      </c>
      <c r="DR27" s="5">
        <f>-Fidelity!DR17</f>
        <v>0</v>
      </c>
      <c r="DS27" s="5">
        <f>-Fidelity!DS17</f>
        <v>0</v>
      </c>
      <c r="DT27" s="5">
        <f>-Fidelity!DT17</f>
        <v>0</v>
      </c>
      <c r="DU27" s="5">
        <f>-Fidelity!DU17</f>
        <v>0</v>
      </c>
      <c r="DV27" s="5">
        <f>-Fidelity!DV17</f>
        <v>0</v>
      </c>
      <c r="DW27" s="5">
        <f>-Fidelity!DW17</f>
        <v>0</v>
      </c>
      <c r="DX27" s="5">
        <f>-Fidelity!DX17</f>
        <v>0</v>
      </c>
      <c r="DY27" s="5">
        <f>-Fidelity!DY17</f>
        <v>0</v>
      </c>
      <c r="DZ27" s="5">
        <f>-Fidelity!DZ17</f>
        <v>0</v>
      </c>
      <c r="EA27" s="5">
        <f>-Fidelity!EA17</f>
        <v>0</v>
      </c>
      <c r="EB27" s="5">
        <f>-Fidelity!EB17</f>
        <v>0</v>
      </c>
      <c r="EC27" s="5">
        <f>-Fidelity!EC17</f>
        <v>0</v>
      </c>
      <c r="ED27" s="5">
        <f>-Fidelity!ED17</f>
        <v>0</v>
      </c>
      <c r="EE27" s="5">
        <f>-Fidelity!EE17</f>
        <v>0</v>
      </c>
      <c r="EF27" s="5">
        <f>-Fidelity!EF17</f>
        <v>0</v>
      </c>
      <c r="EG27" s="5">
        <f>-Fidelity!EG17</f>
        <v>0</v>
      </c>
      <c r="EH27" s="5">
        <f>-Fidelity!EH17</f>
        <v>0</v>
      </c>
      <c r="EI27" s="5">
        <f>-Fidelity!EI17</f>
        <v>0</v>
      </c>
      <c r="EJ27" s="5">
        <f>-Fidelity!EJ17</f>
        <v>0</v>
      </c>
      <c r="EK27" s="5">
        <f>-Fidelity!EK17</f>
        <v>0</v>
      </c>
      <c r="EL27" s="5">
        <f>-Fidelity!EL17</f>
        <v>0</v>
      </c>
      <c r="EM27" s="5">
        <f>-Fidelity!EM17</f>
        <v>0</v>
      </c>
      <c r="EN27" s="5">
        <f>-Fidelity!EN17</f>
        <v>0</v>
      </c>
      <c r="EO27" s="5">
        <f>-Fidelity!EO17</f>
        <v>0</v>
      </c>
      <c r="EP27" s="5">
        <f>-Fidelity!EP17</f>
        <v>0</v>
      </c>
      <c r="EQ27" s="5">
        <f>-Fidelity!EQ17</f>
        <v>0</v>
      </c>
      <c r="ER27" s="5">
        <f>-Fidelity!ER17</f>
        <v>0</v>
      </c>
      <c r="ES27" s="5">
        <f>-Fidelity!ES17</f>
        <v>0</v>
      </c>
      <c r="ET27" s="5">
        <f>-Fidelity!ET17</f>
        <v>0</v>
      </c>
      <c r="EU27" s="5">
        <f>-Fidelity!EU17</f>
        <v>0</v>
      </c>
      <c r="EV27" s="5">
        <f>-Fidelity!EV17</f>
        <v>0</v>
      </c>
      <c r="EW27" s="5">
        <f>-Fidelity!EW17</f>
        <v>0</v>
      </c>
      <c r="EX27" s="5">
        <f>-Fidelity!EX17</f>
        <v>0</v>
      </c>
      <c r="EY27" s="5">
        <f>-Fidelity!EY17</f>
        <v>0</v>
      </c>
      <c r="EZ27" s="5">
        <f>-Fidelity!EZ17</f>
        <v>0</v>
      </c>
      <c r="FA27" s="5">
        <f>-Fidelity!FA17</f>
        <v>0</v>
      </c>
      <c r="FB27" s="5">
        <f>-Fidelity!FB17</f>
        <v>0</v>
      </c>
      <c r="FC27" s="5">
        <f>-Fidelity!FC17</f>
        <v>0</v>
      </c>
      <c r="FD27" s="5">
        <f>-Fidelity!FD17</f>
        <v>0</v>
      </c>
      <c r="FE27" s="5">
        <f>-Fidelity!FE17</f>
        <v>0</v>
      </c>
      <c r="FF27" s="5">
        <f>-Fidelity!FF17</f>
        <v>0</v>
      </c>
      <c r="FG27" s="5">
        <f>-Fidelity!FG17</f>
        <v>0</v>
      </c>
      <c r="FH27" s="5">
        <f>-Fidelity!FH17</f>
        <v>80000000</v>
      </c>
      <c r="FI27" s="5">
        <f>-Fidelity!FI17</f>
        <v>0</v>
      </c>
      <c r="FJ27" s="5">
        <f>-Fidelity!FJ17</f>
        <v>0</v>
      </c>
      <c r="FK27" s="5">
        <f>-Fidelity!FK17</f>
        <v>0</v>
      </c>
      <c r="FL27" s="5">
        <f>-Fidelity!FL17</f>
        <v>0</v>
      </c>
      <c r="FM27" s="5">
        <f>-Fidelity!FM17</f>
        <v>0</v>
      </c>
      <c r="FN27" s="5">
        <f>-Fidelity!FN17</f>
        <v>0</v>
      </c>
      <c r="FO27" s="5">
        <f>-Fidelity!FO17</f>
        <v>0</v>
      </c>
      <c r="FP27" s="5">
        <f>-Fidelity!FP17</f>
        <v>0</v>
      </c>
      <c r="FQ27" s="5">
        <f>-Fidelity!FQ17</f>
        <v>0</v>
      </c>
      <c r="FR27" s="5">
        <f>-Fidelity!FR17</f>
        <v>0</v>
      </c>
      <c r="FS27" s="5">
        <f>-Fidelity!FS17</f>
        <v>0</v>
      </c>
      <c r="FT27" s="5">
        <f>-Fidelity!FT17</f>
        <v>0</v>
      </c>
      <c r="FU27" s="5">
        <f>-Fidelity!FU17</f>
        <v>0</v>
      </c>
      <c r="FV27" s="5">
        <f>-Fidelity!FV17</f>
        <v>0</v>
      </c>
      <c r="FW27" s="5">
        <f>-Fidelity!FW17</f>
        <v>0</v>
      </c>
      <c r="FX27" s="5">
        <f>-Fidelity!FX17</f>
        <v>0</v>
      </c>
      <c r="FY27" s="5">
        <f>-Fidelity!FY17</f>
        <v>0</v>
      </c>
      <c r="FZ27" s="5">
        <f>-Fidelity!FZ17</f>
        <v>0</v>
      </c>
      <c r="GA27" s="5">
        <f>-Fidelity!GA17</f>
        <v>0</v>
      </c>
      <c r="GB27" s="5">
        <f>-Fidelity!GB17</f>
        <v>0</v>
      </c>
      <c r="GC27" s="5">
        <f>-Fidelity!GC17</f>
        <v>0</v>
      </c>
      <c r="GD27" s="5">
        <f>-Fidelity!GD17</f>
        <v>0</v>
      </c>
      <c r="GE27" s="5">
        <f>-Fidelity!GE17</f>
        <v>0</v>
      </c>
      <c r="GF27" s="5">
        <f>-Fidelity!GF17</f>
        <v>0</v>
      </c>
      <c r="GG27" s="5">
        <f>-Fidelity!GG17</f>
        <v>0</v>
      </c>
      <c r="GH27" s="5">
        <f>-Fidelity!GH17</f>
        <v>0</v>
      </c>
      <c r="GI27" s="5">
        <f>-Fidelity!GI17</f>
        <v>0</v>
      </c>
      <c r="GJ27" s="5">
        <f>-Fidelity!GJ17</f>
        <v>0</v>
      </c>
      <c r="GK27" s="5">
        <f>-Fidelity!GK17</f>
        <v>0</v>
      </c>
      <c r="GL27" s="5">
        <f>-Fidelity!GL17</f>
        <v>0</v>
      </c>
      <c r="GM27" s="5">
        <f>-Fidelity!GM17</f>
        <v>0</v>
      </c>
      <c r="GN27" s="5">
        <f>-Fidelity!GN17</f>
        <v>0</v>
      </c>
      <c r="GO27" s="5">
        <f>-Fidelity!GO17</f>
        <v>0</v>
      </c>
      <c r="GP27" s="5">
        <f>-Fidelity!GP17</f>
        <v>0</v>
      </c>
      <c r="GQ27" s="5">
        <f>-Fidelity!GQ17</f>
        <v>0</v>
      </c>
      <c r="GR27" s="5">
        <f>-Fidelity!GR17</f>
        <v>0</v>
      </c>
      <c r="GS27" s="5">
        <f>-Fidelity!GS17</f>
        <v>0</v>
      </c>
      <c r="GT27" s="5">
        <f>-Fidelity!GT17</f>
        <v>0</v>
      </c>
      <c r="GU27" s="5">
        <f>-Fidelity!GU17</f>
        <v>0</v>
      </c>
      <c r="GV27" s="5">
        <f>-Fidelity!GV17</f>
        <v>0</v>
      </c>
      <c r="GW27" s="5">
        <f>-Fidelity!GW17</f>
        <v>0</v>
      </c>
      <c r="GX27" s="5">
        <f>-Fidelity!GX17</f>
        <v>0</v>
      </c>
      <c r="GY27" s="5">
        <f>-Fidelity!GY17</f>
        <v>0</v>
      </c>
      <c r="GZ27" s="5">
        <f>-Fidelity!GZ17</f>
        <v>0</v>
      </c>
      <c r="HA27" s="5">
        <f>-Fidelity!HA17</f>
        <v>0</v>
      </c>
      <c r="HB27" s="5">
        <f>-Fidelity!HB17</f>
        <v>0</v>
      </c>
      <c r="HC27" s="5">
        <f>-Fidelity!HC17</f>
        <v>0</v>
      </c>
      <c r="HD27" s="5">
        <f>-Fidelity!HD17</f>
        <v>0</v>
      </c>
      <c r="HE27" s="5">
        <f>-Fidelity!HE17</f>
        <v>0</v>
      </c>
      <c r="HF27" s="5">
        <f>-Fidelity!HF17</f>
        <v>0</v>
      </c>
      <c r="HG27" s="5">
        <f>-Fidelity!HG17</f>
        <v>0</v>
      </c>
      <c r="HH27" s="5">
        <f>-Fidelity!HH17</f>
        <v>0</v>
      </c>
      <c r="HI27" s="5">
        <f>-Fidelity!HI17</f>
        <v>0</v>
      </c>
      <c r="HJ27" s="5">
        <f>-Fidelity!HJ17</f>
        <v>0</v>
      </c>
      <c r="HK27" s="5">
        <f>-Fidelity!HK17</f>
        <v>0</v>
      </c>
      <c r="HL27" s="5">
        <f>-Fidelity!HL17</f>
        <v>0</v>
      </c>
      <c r="HM27" s="5">
        <f>-Fidelity!HM17</f>
        <v>0</v>
      </c>
      <c r="HN27" s="5">
        <f>-Fidelity!HN17</f>
        <v>0</v>
      </c>
      <c r="HO27" s="5">
        <f>-Fidelity!HO17</f>
        <v>0</v>
      </c>
      <c r="HP27" s="5">
        <f>-Fidelity!HP17</f>
        <v>0</v>
      </c>
      <c r="HQ27" s="5">
        <f>-Fidelity!HQ17</f>
        <v>0</v>
      </c>
      <c r="HR27" s="5">
        <f>-Fidelity!HR17</f>
        <v>0</v>
      </c>
      <c r="HS27" s="5">
        <f>-Fidelity!HS17</f>
        <v>0</v>
      </c>
      <c r="HT27" s="5">
        <f>-Fidelity!HT17</f>
        <v>0</v>
      </c>
      <c r="HU27" s="5">
        <f>-Fidelity!HU17</f>
        <v>0</v>
      </c>
      <c r="HV27" s="5">
        <f>-Fidelity!HV17</f>
        <v>0</v>
      </c>
      <c r="HW27" s="5">
        <f>-Fidelity!HW17</f>
        <v>0</v>
      </c>
      <c r="HX27" s="5">
        <f>-Fidelity!HX17</f>
        <v>0</v>
      </c>
      <c r="HY27" s="5">
        <f>-Fidelity!HY17</f>
        <v>0</v>
      </c>
      <c r="HZ27" s="5">
        <f>-Fidelity!HZ17</f>
        <v>0</v>
      </c>
      <c r="IA27" s="5">
        <f>-Fidelity!IA17</f>
        <v>0</v>
      </c>
      <c r="IB27" s="5">
        <f>-Fidelity!IB17</f>
        <v>0</v>
      </c>
      <c r="IC27" s="5">
        <f>-Fidelity!IC17</f>
        <v>0</v>
      </c>
      <c r="ID27" s="5">
        <f>-Fidelity!ID17</f>
        <v>0</v>
      </c>
      <c r="IE27" s="5">
        <f>-Fidelity!IE17</f>
        <v>0</v>
      </c>
      <c r="IF27" s="5">
        <f>-Fidelity!IF17</f>
        <v>0</v>
      </c>
      <c r="IG27" s="5">
        <f>-Fidelity!IG17</f>
        <v>0</v>
      </c>
      <c r="IH27" s="5">
        <f>-Fidelity!IH17</f>
        <v>0</v>
      </c>
      <c r="II27" s="5">
        <f>-Fidelity!II17</f>
        <v>0</v>
      </c>
      <c r="IJ27" s="5">
        <f>-Fidelity!IJ17</f>
        <v>0</v>
      </c>
      <c r="IK27" s="5">
        <f>-Fidelity!IK17</f>
        <v>0</v>
      </c>
      <c r="IL27" s="5">
        <f>-Fidelity!IL17</f>
        <v>0</v>
      </c>
      <c r="IM27" s="5">
        <f>-Fidelity!IM17</f>
        <v>0</v>
      </c>
      <c r="IN27" s="5">
        <f>-Fidelity!IN17</f>
        <v>0</v>
      </c>
      <c r="IO27" s="5">
        <f>-Fidelity!IO17</f>
        <v>0</v>
      </c>
      <c r="IP27" s="5">
        <f>-Fidelity!IP17</f>
        <v>0</v>
      </c>
      <c r="IQ27" s="5">
        <f>-Fidelity!IQ17</f>
        <v>0</v>
      </c>
      <c r="IR27" s="5">
        <f>-Fidelity!IR17</f>
        <v>0</v>
      </c>
      <c r="IS27" s="5">
        <f>-Fidelity!IS17</f>
        <v>0</v>
      </c>
      <c r="IT27" s="5">
        <f>-Fidelity!IT17</f>
        <v>0</v>
      </c>
      <c r="IU27" s="5">
        <f>-Fidelity!IU17</f>
        <v>0</v>
      </c>
      <c r="IV27" s="5">
        <f>-Fidelity!IV17</f>
        <v>0</v>
      </c>
      <c r="IW27" s="5">
        <f>-Fidelity!IW17</f>
        <v>0</v>
      </c>
      <c r="IX27" s="5">
        <f>-Fidelity!IX17</f>
        <v>0</v>
      </c>
      <c r="IY27" s="5">
        <f>-Fidelity!IY17</f>
        <v>0</v>
      </c>
      <c r="IZ27" s="5">
        <f>-Fidelity!IZ17</f>
        <v>0</v>
      </c>
      <c r="JA27" s="5">
        <f>-Fidelity!JA17</f>
        <v>0</v>
      </c>
      <c r="JB27" s="5">
        <f>-Fidelity!JB17</f>
        <v>0</v>
      </c>
      <c r="JC27" s="5">
        <f>-Fidelity!JC17</f>
        <v>0</v>
      </c>
      <c r="JD27" s="5">
        <f>-Fidelity!JD17</f>
        <v>0</v>
      </c>
      <c r="JE27" s="5">
        <f>-Fidelity!JE17</f>
        <v>0</v>
      </c>
      <c r="JF27" s="5">
        <f>-Fidelity!JF17</f>
        <v>0</v>
      </c>
      <c r="JG27" s="5">
        <f>-Fidelity!JG17</f>
        <v>0</v>
      </c>
      <c r="JH27" s="5">
        <f>-Fidelity!JH17</f>
        <v>0</v>
      </c>
      <c r="JI27" s="5">
        <f>-Fidelity!JI17</f>
        <v>0</v>
      </c>
      <c r="JJ27" s="5">
        <f>-Fidelity!JJ17</f>
        <v>0</v>
      </c>
      <c r="JK27" s="5">
        <f>-Fidelity!JK17</f>
        <v>0</v>
      </c>
      <c r="JL27" s="5">
        <f>-Fidelity!JL17</f>
        <v>0</v>
      </c>
      <c r="JM27" s="5">
        <f>-Fidelity!JM17</f>
        <v>0</v>
      </c>
      <c r="JN27" s="5">
        <f>-Fidelity!JN17</f>
        <v>0</v>
      </c>
      <c r="JO27" s="5">
        <f>-Fidelity!JO17</f>
        <v>0</v>
      </c>
      <c r="JP27" s="5">
        <f>-Fidelity!JP17</f>
        <v>0</v>
      </c>
      <c r="JQ27" s="5">
        <f>-Fidelity!JQ17</f>
        <v>0</v>
      </c>
      <c r="JR27" s="5">
        <f>-Fidelity!JR17</f>
        <v>0</v>
      </c>
      <c r="JS27" s="5">
        <f>-Fidelity!JS17</f>
        <v>0</v>
      </c>
      <c r="JT27" s="5">
        <f>-Fidelity!JT17</f>
        <v>0</v>
      </c>
      <c r="JU27" s="5">
        <f>-Fidelity!JU17</f>
        <v>0</v>
      </c>
      <c r="JV27" s="5">
        <f>-Fidelity!JV17</f>
        <v>0</v>
      </c>
      <c r="JW27" s="5">
        <f>-Fidelity!JW17</f>
        <v>0</v>
      </c>
      <c r="JX27" s="5">
        <f>-Fidelity!JX17</f>
        <v>0</v>
      </c>
      <c r="JY27" s="5">
        <f>-Fidelity!JY17</f>
        <v>0</v>
      </c>
      <c r="JZ27" s="5">
        <f>-Fidelity!JZ17</f>
        <v>0</v>
      </c>
      <c r="KA27" s="5">
        <f>-Fidelity!KA17</f>
        <v>0</v>
      </c>
      <c r="KB27" s="5">
        <f>-Fidelity!KB17</f>
        <v>0</v>
      </c>
      <c r="KC27" s="5">
        <f>-Fidelity!KC17</f>
        <v>0</v>
      </c>
      <c r="KD27" s="5">
        <f>-Fidelity!KD17</f>
        <v>0</v>
      </c>
      <c r="KE27" s="5">
        <f>-Fidelity!KE17</f>
        <v>0</v>
      </c>
      <c r="KF27" s="5">
        <f>-Fidelity!KF17</f>
        <v>0</v>
      </c>
      <c r="KG27" s="5">
        <f>-Fidelity!KG17</f>
        <v>0</v>
      </c>
      <c r="KH27" s="5">
        <f>-Fidelity!KH17</f>
        <v>0</v>
      </c>
      <c r="KI27" s="5">
        <f>-Fidelity!KI17</f>
        <v>0</v>
      </c>
      <c r="KJ27" s="5">
        <f>-Fidelity!KJ17</f>
        <v>0</v>
      </c>
      <c r="KK27" s="5">
        <f>-Fidelity!KK17</f>
        <v>0</v>
      </c>
      <c r="KL27" s="5">
        <f>-Fidelity!KL17</f>
        <v>0</v>
      </c>
      <c r="KM27" s="5">
        <f>-Fidelity!KM17</f>
        <v>0</v>
      </c>
      <c r="KN27" s="5">
        <f>-Fidelity!KN17</f>
        <v>0</v>
      </c>
      <c r="KO27" s="5">
        <f>-Fidelity!KO17</f>
        <v>0</v>
      </c>
      <c r="KP27" s="5">
        <f>-Fidelity!KP17</f>
        <v>0</v>
      </c>
      <c r="KQ27" s="5">
        <f>-Fidelity!KQ17</f>
        <v>0</v>
      </c>
      <c r="KR27" s="5">
        <f>-Fidelity!KR17</f>
        <v>0</v>
      </c>
      <c r="KS27" s="5">
        <f>-Fidelity!KS17</f>
        <v>0</v>
      </c>
      <c r="KT27" s="5">
        <f>-Fidelity!KT17</f>
        <v>0</v>
      </c>
      <c r="KU27" s="5">
        <f>-Fidelity!KU17</f>
        <v>0</v>
      </c>
      <c r="KV27" s="5">
        <f>-Fidelity!KV17</f>
        <v>0</v>
      </c>
      <c r="KW27" s="5">
        <f>-Fidelity!KW17</f>
        <v>0</v>
      </c>
      <c r="KX27" s="5">
        <f>-Fidelity!KX17</f>
        <v>0</v>
      </c>
      <c r="KY27" s="5">
        <f>-Fidelity!KY17</f>
        <v>0</v>
      </c>
      <c r="KZ27" s="5">
        <f>-Fidelity!KZ17</f>
        <v>0</v>
      </c>
      <c r="LA27" s="5">
        <f>-Fidelity!LA17</f>
        <v>0</v>
      </c>
      <c r="LB27" s="5">
        <f>-Fidelity!LB17</f>
        <v>0</v>
      </c>
      <c r="LC27" s="5">
        <f>-Fidelity!LC17</f>
        <v>0</v>
      </c>
      <c r="LD27" s="5">
        <f>-Fidelity!LD17</f>
        <v>0</v>
      </c>
      <c r="LE27" s="5">
        <f>-Fidelity!LE17</f>
        <v>0</v>
      </c>
      <c r="LF27" s="5">
        <f>-Fidelity!LF17</f>
        <v>0</v>
      </c>
      <c r="LG27" s="5">
        <f>-Fidelity!LG17</f>
        <v>0</v>
      </c>
      <c r="LH27" s="5">
        <f>-Fidelity!LH17</f>
        <v>0</v>
      </c>
      <c r="LI27" s="5">
        <f>-Fidelity!LI17</f>
        <v>0</v>
      </c>
      <c r="LJ27" s="5">
        <f>-Fidelity!LJ17</f>
        <v>0</v>
      </c>
      <c r="LK27" s="5">
        <f>-Fidelity!LK17</f>
        <v>0</v>
      </c>
      <c r="LL27" s="5">
        <f>-Fidelity!LL17</f>
        <v>0</v>
      </c>
    </row>
    <row r="28" spans="1:324" x14ac:dyDescent="0.25">
      <c r="A28" s="12" t="s">
        <v>33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</row>
    <row r="29" spans="1:324" x14ac:dyDescent="0.25">
      <c r="A29" s="12" t="s">
        <v>10</v>
      </c>
      <c r="B29" s="5"/>
      <c r="C29" s="5"/>
      <c r="D29" s="5"/>
      <c r="E29" s="5"/>
      <c r="F29" s="33">
        <v>213.56000000000003</v>
      </c>
      <c r="G29" s="5"/>
      <c r="H29" s="5"/>
      <c r="I29" s="5"/>
      <c r="J29" s="44">
        <v>469.34000000000003</v>
      </c>
      <c r="K29" s="5"/>
      <c r="L29" s="5"/>
      <c r="N29" s="44">
        <v>334.48999999999995</v>
      </c>
      <c r="O29" s="5"/>
      <c r="P29" s="5"/>
      <c r="Q29" s="5"/>
      <c r="R29" s="44">
        <v>730.16</v>
      </c>
      <c r="S29" s="5"/>
      <c r="T29" s="5"/>
      <c r="U29" s="5"/>
      <c r="V29" s="5"/>
      <c r="W29" s="44">
        <v>519.26</v>
      </c>
      <c r="X29" s="5"/>
      <c r="Y29" s="5"/>
      <c r="Z29" s="5"/>
      <c r="AA29" s="44">
        <v>337.49</v>
      </c>
      <c r="AB29" s="5"/>
      <c r="AC29" s="5"/>
      <c r="AD29" s="5"/>
      <c r="AE29" s="44">
        <v>-188.77999999999997</v>
      </c>
      <c r="AF29" s="5"/>
      <c r="AG29" s="5"/>
      <c r="AH29" s="5"/>
      <c r="AI29" s="5"/>
      <c r="AJ29" s="44">
        <v>760.41</v>
      </c>
      <c r="AK29" s="5"/>
      <c r="AL29" s="5"/>
      <c r="AM29" s="5"/>
      <c r="AN29" s="44">
        <v>-187.29999999999998</v>
      </c>
      <c r="AO29" s="5"/>
      <c r="AP29" s="5"/>
      <c r="AQ29" s="5"/>
      <c r="AR29" s="5"/>
      <c r="AS29" s="44">
        <v>253.13</v>
      </c>
      <c r="AT29" s="5"/>
      <c r="AU29" s="5"/>
      <c r="AV29" s="5"/>
      <c r="AW29" s="44">
        <v>126.17999999999999</v>
      </c>
      <c r="AX29" s="5"/>
      <c r="AY29" s="5"/>
      <c r="AZ29" s="5"/>
      <c r="BA29" s="44">
        <v>293.59000000000009</v>
      </c>
      <c r="BB29" s="5"/>
      <c r="BC29" s="5"/>
      <c r="BD29" s="5"/>
      <c r="BE29" s="5"/>
      <c r="BF29" s="44">
        <v>2957.5500000000006</v>
      </c>
      <c r="BG29" s="5"/>
      <c r="BH29" s="5"/>
      <c r="BI29" s="5"/>
      <c r="BJ29" s="44">
        <v>-6215.33</v>
      </c>
      <c r="BK29" s="5"/>
      <c r="BL29" s="5"/>
      <c r="BM29" s="44">
        <v>4562.3100000000004</v>
      </c>
      <c r="BN29" s="5"/>
      <c r="BO29" s="5"/>
      <c r="BP29" s="5"/>
      <c r="BQ29" s="5"/>
      <c r="BR29" s="5"/>
      <c r="BS29" s="44">
        <v>753.36000000000013</v>
      </c>
      <c r="BT29" s="5"/>
      <c r="BU29" s="5"/>
      <c r="BV29" s="5"/>
      <c r="BW29" s="44">
        <v>8353.0800000000017</v>
      </c>
      <c r="BX29" s="5"/>
      <c r="BY29" s="5"/>
      <c r="BZ29" s="5"/>
      <c r="CA29" s="44">
        <v>-2873.04</v>
      </c>
      <c r="CB29" s="5"/>
      <c r="CC29" s="5"/>
      <c r="CD29" s="5"/>
      <c r="CE29" s="5"/>
      <c r="CF29" s="44">
        <v>11196.279999999999</v>
      </c>
      <c r="CG29" s="5"/>
      <c r="CH29" s="5"/>
      <c r="CI29" s="5"/>
      <c r="CJ29" s="44">
        <v>3812.4900000000002</v>
      </c>
      <c r="CK29" s="5"/>
      <c r="CL29" s="5"/>
      <c r="CM29" s="5"/>
      <c r="CN29" s="44">
        <v>2084.69</v>
      </c>
      <c r="CO29" s="5"/>
      <c r="CP29" s="5"/>
      <c r="CQ29" s="5"/>
      <c r="CR29" s="5"/>
      <c r="CS29" s="44">
        <v>-540.15999999999985</v>
      </c>
      <c r="CT29" s="5"/>
      <c r="CU29" s="5"/>
      <c r="CV29" s="5"/>
      <c r="CW29" s="44">
        <v>4088.2</v>
      </c>
      <c r="CX29" s="5"/>
      <c r="CY29" s="5"/>
      <c r="CZ29" s="5"/>
      <c r="DA29" s="5"/>
      <c r="DB29" s="44">
        <v>309.48</v>
      </c>
      <c r="DC29" s="5"/>
      <c r="DD29" s="5"/>
      <c r="DE29" s="5"/>
      <c r="DF29" s="44">
        <v>-586.32999999999993</v>
      </c>
      <c r="DG29" s="44"/>
      <c r="DH29" s="44"/>
      <c r="DI29" s="44"/>
      <c r="DJ29" s="44">
        <v>2598.4699999999998</v>
      </c>
      <c r="DK29" s="44"/>
      <c r="DL29" s="44"/>
      <c r="DM29" s="44"/>
      <c r="DN29" s="44">
        <v>-7608.23</v>
      </c>
      <c r="DO29" s="44"/>
      <c r="DP29" s="44"/>
      <c r="DQ29" s="44"/>
      <c r="DR29" s="44"/>
      <c r="DS29" s="44">
        <v>1686.6299999999999</v>
      </c>
      <c r="DT29" s="44"/>
      <c r="DU29" s="44"/>
      <c r="DV29" s="44"/>
      <c r="DW29" s="44">
        <v>-3328.3299999999995</v>
      </c>
      <c r="DX29" s="44"/>
      <c r="DY29" s="44"/>
      <c r="DZ29" s="44"/>
      <c r="EA29" s="44">
        <v>-1699.77</v>
      </c>
      <c r="EB29" s="44"/>
      <c r="EC29" s="44"/>
      <c r="ED29" s="44"/>
      <c r="EE29" s="44"/>
      <c r="EF29" s="44">
        <v>4537.12</v>
      </c>
      <c r="EG29" s="44"/>
      <c r="EH29" s="44"/>
      <c r="EI29" s="44"/>
      <c r="EJ29" s="44">
        <v>-1064.75</v>
      </c>
      <c r="EK29" s="44"/>
      <c r="EL29" s="44"/>
      <c r="EM29" s="44"/>
      <c r="EN29" s="44"/>
      <c r="EO29" s="44">
        <v>4444.43</v>
      </c>
      <c r="EP29" s="44"/>
      <c r="EQ29" s="44"/>
      <c r="ER29" s="44"/>
      <c r="ES29" s="44">
        <v>1034.9099999999999</v>
      </c>
      <c r="ET29" s="44"/>
      <c r="EU29" s="44"/>
      <c r="EV29" s="44"/>
      <c r="EW29" s="44">
        <v>874.74</v>
      </c>
      <c r="EX29" s="44"/>
      <c r="EY29" s="44"/>
      <c r="EZ29" s="44"/>
      <c r="FA29" s="44"/>
      <c r="FB29" s="44">
        <v>21.370000000000005</v>
      </c>
      <c r="FC29" s="44"/>
      <c r="FD29" s="44"/>
      <c r="FE29" s="44"/>
      <c r="FF29" s="44">
        <v>2233.4</v>
      </c>
      <c r="FG29" s="44"/>
      <c r="FH29" s="44"/>
      <c r="FI29" s="44"/>
      <c r="FJ29" s="44">
        <v>1933.73</v>
      </c>
      <c r="FK29" s="44"/>
      <c r="FL29" s="44"/>
      <c r="FM29" s="44"/>
      <c r="FN29" s="44">
        <v>3327.9199999999996</v>
      </c>
      <c r="FO29" s="44"/>
      <c r="FP29" s="44"/>
      <c r="FQ29" s="44"/>
      <c r="FR29" s="44"/>
      <c r="FS29" s="44">
        <v>5068.1000000000004</v>
      </c>
      <c r="FT29" s="44"/>
      <c r="FU29" s="44"/>
      <c r="FV29" s="44"/>
      <c r="FW29" s="44">
        <v>4226.6400000000012</v>
      </c>
      <c r="FX29" s="44"/>
      <c r="FY29" s="44"/>
      <c r="FZ29" s="44"/>
      <c r="GA29" s="44"/>
      <c r="GB29" s="44">
        <v>2923.4100000000003</v>
      </c>
      <c r="GC29" s="44"/>
      <c r="GD29" s="44"/>
      <c r="GE29" s="44"/>
      <c r="GF29" s="44">
        <v>2796.18</v>
      </c>
      <c r="GG29" s="44"/>
      <c r="GH29" s="44"/>
      <c r="GI29" s="44"/>
      <c r="GJ29" s="44">
        <v>2939.38</v>
      </c>
      <c r="GK29" s="44"/>
      <c r="GL29" s="44"/>
      <c r="GM29" s="44"/>
      <c r="GN29" s="44"/>
      <c r="GO29" s="44">
        <v>1788.1200000000003</v>
      </c>
      <c r="GP29" s="44"/>
      <c r="GQ29" s="44"/>
      <c r="GR29" s="44"/>
      <c r="GS29" s="44">
        <v>1220.72</v>
      </c>
      <c r="GT29" s="44"/>
      <c r="GU29" s="44"/>
      <c r="GV29" s="44"/>
      <c r="GW29" s="44">
        <v>-4250.0200000000004</v>
      </c>
      <c r="GX29" s="44"/>
      <c r="GY29" s="44"/>
      <c r="GZ29" s="44"/>
      <c r="HA29" s="44"/>
      <c r="HB29" s="44">
        <v>-55810.579999999994</v>
      </c>
      <c r="HC29" s="44"/>
      <c r="HD29" s="44"/>
      <c r="HE29" s="44"/>
      <c r="HF29" s="44">
        <v>96000.279999999984</v>
      </c>
      <c r="HG29" s="44"/>
      <c r="HH29" s="44"/>
      <c r="HI29" s="44"/>
      <c r="HJ29" s="44">
        <v>-42052.86</v>
      </c>
      <c r="HK29" s="44"/>
      <c r="HL29" s="44"/>
      <c r="HM29" s="44"/>
      <c r="HN29" s="44"/>
      <c r="HO29" s="44">
        <v>124976.8</v>
      </c>
      <c r="HP29" s="44"/>
      <c r="HQ29" s="44"/>
      <c r="HR29" s="44"/>
      <c r="HS29" s="44">
        <v>35411.910000000011</v>
      </c>
      <c r="HT29" s="44"/>
      <c r="HU29" s="44"/>
      <c r="HV29" s="44"/>
      <c r="HW29" s="44">
        <v>82161.429999999993</v>
      </c>
      <c r="HX29" s="44"/>
      <c r="HY29" s="44"/>
      <c r="HZ29" s="44"/>
      <c r="IA29" s="44"/>
      <c r="IB29" s="44">
        <v>75267.319999999992</v>
      </c>
      <c r="IC29" s="44"/>
      <c r="ID29" s="44"/>
      <c r="IE29" s="44"/>
      <c r="IF29" s="44">
        <v>35805.900000000009</v>
      </c>
      <c r="IG29" s="44"/>
      <c r="IH29" s="44"/>
      <c r="II29" s="44"/>
      <c r="IJ29" s="44"/>
      <c r="IK29" s="44">
        <v>-49375.89</v>
      </c>
      <c r="IL29" s="44"/>
      <c r="IM29" s="44"/>
      <c r="IN29" s="44"/>
      <c r="IO29" s="44">
        <v>233299.11000000002</v>
      </c>
      <c r="IP29" s="44"/>
      <c r="IQ29" s="44"/>
      <c r="IR29" s="44"/>
      <c r="IS29" s="44">
        <v>-47554.76</v>
      </c>
      <c r="IT29" s="44"/>
      <c r="IU29" s="44"/>
      <c r="IV29" s="44"/>
      <c r="IW29" s="44"/>
      <c r="IX29" s="44">
        <v>-174991.43999999997</v>
      </c>
      <c r="IY29" s="44"/>
      <c r="IZ29" s="44"/>
      <c r="JA29" s="44"/>
      <c r="JB29" s="44">
        <v>4638.17</v>
      </c>
      <c r="JC29" s="44"/>
      <c r="JD29" s="44"/>
      <c r="JE29" s="44"/>
      <c r="JF29" s="44">
        <v>249237.78</v>
      </c>
      <c r="JG29" s="44"/>
      <c r="JH29" s="44"/>
      <c r="JI29" s="44"/>
      <c r="JJ29" s="44"/>
      <c r="JK29" s="44">
        <v>49183.820000000007</v>
      </c>
      <c r="JL29" s="44"/>
      <c r="JM29" s="44"/>
      <c r="JN29" s="44"/>
      <c r="JO29" s="44">
        <v>147380.57999999999</v>
      </c>
      <c r="JS29" s="44">
        <v>82090.549999999988</v>
      </c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</row>
    <row r="30" spans="1:324" ht="4.5" customHeight="1" x14ac:dyDescent="0.25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</row>
    <row r="31" spans="1:324" x14ac:dyDescent="0.25">
      <c r="A31" s="10" t="s">
        <v>9</v>
      </c>
      <c r="B31" s="11">
        <f t="shared" ref="B31:BM31" si="22">SUM(B22:B30)</f>
        <v>0</v>
      </c>
      <c r="C31" s="11">
        <f t="shared" si="22"/>
        <v>0</v>
      </c>
      <c r="D31" s="11">
        <f t="shared" si="22"/>
        <v>0</v>
      </c>
      <c r="E31" s="11">
        <f t="shared" si="22"/>
        <v>0</v>
      </c>
      <c r="F31" s="11">
        <f t="shared" si="22"/>
        <v>213.56000000000003</v>
      </c>
      <c r="G31" s="11">
        <f t="shared" si="22"/>
        <v>0</v>
      </c>
      <c r="H31" s="11">
        <f t="shared" si="22"/>
        <v>0</v>
      </c>
      <c r="I31" s="11">
        <f t="shared" si="22"/>
        <v>0</v>
      </c>
      <c r="J31" s="11">
        <f t="shared" si="22"/>
        <v>469.34000000000003</v>
      </c>
      <c r="K31" s="11">
        <f t="shared" si="22"/>
        <v>0</v>
      </c>
      <c r="L31" s="11">
        <f t="shared" si="22"/>
        <v>0</v>
      </c>
      <c r="M31" s="11">
        <f t="shared" si="22"/>
        <v>85000</v>
      </c>
      <c r="N31" s="11">
        <f t="shared" si="22"/>
        <v>334.48999999999995</v>
      </c>
      <c r="O31" s="11">
        <f t="shared" si="22"/>
        <v>0</v>
      </c>
      <c r="P31" s="11">
        <f t="shared" si="22"/>
        <v>0</v>
      </c>
      <c r="Q31" s="11">
        <f t="shared" si="22"/>
        <v>0</v>
      </c>
      <c r="R31" s="11">
        <f t="shared" si="22"/>
        <v>730.16</v>
      </c>
      <c r="S31" s="11">
        <f t="shared" si="22"/>
        <v>0</v>
      </c>
      <c r="T31" s="11">
        <f t="shared" si="22"/>
        <v>0</v>
      </c>
      <c r="U31" s="11">
        <f t="shared" si="22"/>
        <v>0</v>
      </c>
      <c r="V31" s="11">
        <f t="shared" si="22"/>
        <v>0</v>
      </c>
      <c r="W31" s="11">
        <f t="shared" si="22"/>
        <v>519.26</v>
      </c>
      <c r="X31" s="11">
        <f t="shared" si="22"/>
        <v>0</v>
      </c>
      <c r="Y31" s="11">
        <f t="shared" si="22"/>
        <v>0</v>
      </c>
      <c r="Z31" s="11">
        <f t="shared" si="22"/>
        <v>0</v>
      </c>
      <c r="AA31" s="11">
        <f t="shared" si="22"/>
        <v>337.49</v>
      </c>
      <c r="AB31" s="11">
        <f t="shared" si="22"/>
        <v>0</v>
      </c>
      <c r="AC31" s="11">
        <f t="shared" si="22"/>
        <v>0</v>
      </c>
      <c r="AD31" s="11">
        <f t="shared" si="22"/>
        <v>0</v>
      </c>
      <c r="AE31" s="11">
        <f t="shared" si="22"/>
        <v>-188.77999999999997</v>
      </c>
      <c r="AF31" s="11">
        <f t="shared" si="22"/>
        <v>0</v>
      </c>
      <c r="AG31" s="11">
        <f t="shared" si="22"/>
        <v>0</v>
      </c>
      <c r="AH31" s="11">
        <f t="shared" si="22"/>
        <v>0</v>
      </c>
      <c r="AI31" s="11">
        <f t="shared" si="22"/>
        <v>0</v>
      </c>
      <c r="AJ31" s="11">
        <f t="shared" si="22"/>
        <v>760.41</v>
      </c>
      <c r="AK31" s="11">
        <f t="shared" si="22"/>
        <v>0</v>
      </c>
      <c r="AL31" s="11">
        <f t="shared" si="22"/>
        <v>0</v>
      </c>
      <c r="AM31" s="11">
        <f t="shared" si="22"/>
        <v>0</v>
      </c>
      <c r="AN31" s="11">
        <f t="shared" si="22"/>
        <v>-187.29999999999998</v>
      </c>
      <c r="AO31" s="11">
        <f t="shared" si="22"/>
        <v>0</v>
      </c>
      <c r="AP31" s="11">
        <f t="shared" si="22"/>
        <v>0</v>
      </c>
      <c r="AQ31" s="11">
        <f t="shared" si="22"/>
        <v>0</v>
      </c>
      <c r="AR31" s="11">
        <f t="shared" si="22"/>
        <v>0</v>
      </c>
      <c r="AS31" s="11">
        <f t="shared" si="22"/>
        <v>253.13</v>
      </c>
      <c r="AT31" s="11">
        <f t="shared" si="22"/>
        <v>0</v>
      </c>
      <c r="AU31" s="11">
        <f t="shared" si="22"/>
        <v>0</v>
      </c>
      <c r="AV31" s="11">
        <f t="shared" si="22"/>
        <v>0</v>
      </c>
      <c r="AW31" s="11">
        <f t="shared" si="22"/>
        <v>126.17999999999999</v>
      </c>
      <c r="AX31" s="11">
        <f t="shared" si="22"/>
        <v>0</v>
      </c>
      <c r="AY31" s="11">
        <f t="shared" si="22"/>
        <v>0</v>
      </c>
      <c r="AZ31" s="11">
        <f t="shared" si="22"/>
        <v>18500000</v>
      </c>
      <c r="BA31" s="11">
        <f t="shared" si="22"/>
        <v>293.59000000000009</v>
      </c>
      <c r="BB31" s="11">
        <f t="shared" si="22"/>
        <v>0</v>
      </c>
      <c r="BC31" s="11">
        <f t="shared" si="22"/>
        <v>0</v>
      </c>
      <c r="BD31" s="11">
        <f t="shared" si="22"/>
        <v>0</v>
      </c>
      <c r="BE31" s="11">
        <f t="shared" si="22"/>
        <v>0</v>
      </c>
      <c r="BF31" s="11">
        <f t="shared" si="22"/>
        <v>2957.5500000000006</v>
      </c>
      <c r="BG31" s="11">
        <f t="shared" si="22"/>
        <v>0</v>
      </c>
      <c r="BH31" s="11">
        <f t="shared" si="22"/>
        <v>0</v>
      </c>
      <c r="BI31" s="11">
        <f t="shared" si="22"/>
        <v>0</v>
      </c>
      <c r="BJ31" s="11">
        <f t="shared" si="22"/>
        <v>-6215.33</v>
      </c>
      <c r="BK31" s="11">
        <f t="shared" si="22"/>
        <v>0</v>
      </c>
      <c r="BL31" s="11">
        <f t="shared" si="22"/>
        <v>0</v>
      </c>
      <c r="BM31" s="11">
        <f t="shared" si="22"/>
        <v>4562.3100000000004</v>
      </c>
      <c r="BN31" s="11">
        <f t="shared" ref="BN31:DY31" si="23">SUM(BN22:BN30)</f>
        <v>0</v>
      </c>
      <c r="BO31" s="11">
        <f t="shared" si="23"/>
        <v>0</v>
      </c>
      <c r="BP31" s="11">
        <f t="shared" si="23"/>
        <v>0</v>
      </c>
      <c r="BQ31" s="11">
        <f t="shared" si="23"/>
        <v>0</v>
      </c>
      <c r="BR31" s="11">
        <f t="shared" si="23"/>
        <v>0</v>
      </c>
      <c r="BS31" s="11">
        <f t="shared" si="23"/>
        <v>753.36000000000013</v>
      </c>
      <c r="BT31" s="11">
        <f t="shared" si="23"/>
        <v>0</v>
      </c>
      <c r="BU31" s="11">
        <f t="shared" si="23"/>
        <v>0</v>
      </c>
      <c r="BV31" s="11">
        <f t="shared" si="23"/>
        <v>0</v>
      </c>
      <c r="BW31" s="11">
        <f t="shared" si="23"/>
        <v>8353.0800000000017</v>
      </c>
      <c r="BX31" s="11">
        <f t="shared" si="23"/>
        <v>0</v>
      </c>
      <c r="BY31" s="11">
        <f t="shared" si="23"/>
        <v>0</v>
      </c>
      <c r="BZ31" s="11">
        <f t="shared" si="23"/>
        <v>0</v>
      </c>
      <c r="CA31" s="11">
        <f t="shared" si="23"/>
        <v>-2873.04</v>
      </c>
      <c r="CB31" s="11">
        <f t="shared" si="23"/>
        <v>0</v>
      </c>
      <c r="CC31" s="11">
        <f t="shared" si="23"/>
        <v>0</v>
      </c>
      <c r="CD31" s="11">
        <f t="shared" si="23"/>
        <v>0</v>
      </c>
      <c r="CE31" s="11">
        <f t="shared" si="23"/>
        <v>0</v>
      </c>
      <c r="CF31" s="11">
        <f t="shared" si="23"/>
        <v>11196.279999999999</v>
      </c>
      <c r="CG31" s="11">
        <f t="shared" si="23"/>
        <v>0</v>
      </c>
      <c r="CH31" s="11">
        <f t="shared" si="23"/>
        <v>0</v>
      </c>
      <c r="CI31" s="11">
        <f t="shared" si="23"/>
        <v>0</v>
      </c>
      <c r="CJ31" s="11">
        <f t="shared" si="23"/>
        <v>3812.4900000000002</v>
      </c>
      <c r="CK31" s="11">
        <f t="shared" si="23"/>
        <v>0</v>
      </c>
      <c r="CL31" s="11">
        <f t="shared" si="23"/>
        <v>0</v>
      </c>
      <c r="CM31" s="11">
        <f t="shared" si="23"/>
        <v>0</v>
      </c>
      <c r="CN31" s="11">
        <f t="shared" si="23"/>
        <v>2084.69</v>
      </c>
      <c r="CO31" s="11">
        <f t="shared" si="23"/>
        <v>0</v>
      </c>
      <c r="CP31" s="11">
        <f t="shared" si="23"/>
        <v>0</v>
      </c>
      <c r="CQ31" s="11">
        <f t="shared" si="23"/>
        <v>0</v>
      </c>
      <c r="CR31" s="11">
        <f t="shared" si="23"/>
        <v>0</v>
      </c>
      <c r="CS31" s="11">
        <f t="shared" si="23"/>
        <v>-540.15999999999985</v>
      </c>
      <c r="CT31" s="11">
        <f t="shared" si="23"/>
        <v>0</v>
      </c>
      <c r="CU31" s="11">
        <f t="shared" si="23"/>
        <v>0</v>
      </c>
      <c r="CV31" s="11">
        <f t="shared" si="23"/>
        <v>0</v>
      </c>
      <c r="CW31" s="11">
        <f t="shared" si="23"/>
        <v>4088.2</v>
      </c>
      <c r="CX31" s="11">
        <f t="shared" si="23"/>
        <v>0</v>
      </c>
      <c r="CY31" s="11">
        <f t="shared" si="23"/>
        <v>0</v>
      </c>
      <c r="CZ31" s="11">
        <f t="shared" si="23"/>
        <v>0</v>
      </c>
      <c r="DA31" s="11">
        <f t="shared" si="23"/>
        <v>0</v>
      </c>
      <c r="DB31" s="11">
        <f t="shared" si="23"/>
        <v>309.48</v>
      </c>
      <c r="DC31" s="11">
        <f t="shared" si="23"/>
        <v>0</v>
      </c>
      <c r="DD31" s="11">
        <f t="shared" si="23"/>
        <v>0</v>
      </c>
      <c r="DE31" s="11">
        <f t="shared" si="23"/>
        <v>0</v>
      </c>
      <c r="DF31" s="11">
        <f t="shared" si="23"/>
        <v>-586.32999999999993</v>
      </c>
      <c r="DG31" s="11">
        <f t="shared" si="23"/>
        <v>0</v>
      </c>
      <c r="DH31" s="11">
        <f t="shared" si="23"/>
        <v>0</v>
      </c>
      <c r="DI31" s="11">
        <f t="shared" si="23"/>
        <v>0</v>
      </c>
      <c r="DJ31" s="11">
        <f t="shared" si="23"/>
        <v>2598.4699999999998</v>
      </c>
      <c r="DK31" s="11">
        <f t="shared" si="23"/>
        <v>0</v>
      </c>
      <c r="DL31" s="11">
        <f t="shared" si="23"/>
        <v>0</v>
      </c>
      <c r="DM31" s="11">
        <f t="shared" si="23"/>
        <v>0</v>
      </c>
      <c r="DN31" s="11">
        <f t="shared" si="23"/>
        <v>-7608.23</v>
      </c>
      <c r="DO31" s="11">
        <f t="shared" si="23"/>
        <v>0</v>
      </c>
      <c r="DP31" s="11">
        <f t="shared" si="23"/>
        <v>0</v>
      </c>
      <c r="DQ31" s="11">
        <f t="shared" si="23"/>
        <v>4500000</v>
      </c>
      <c r="DR31" s="11">
        <f t="shared" si="23"/>
        <v>0</v>
      </c>
      <c r="DS31" s="11">
        <f t="shared" si="23"/>
        <v>1686.6299999999999</v>
      </c>
      <c r="DT31" s="11">
        <f t="shared" si="23"/>
        <v>0</v>
      </c>
      <c r="DU31" s="11">
        <f t="shared" si="23"/>
        <v>0</v>
      </c>
      <c r="DV31" s="11">
        <f t="shared" si="23"/>
        <v>0</v>
      </c>
      <c r="DW31" s="11">
        <f t="shared" si="23"/>
        <v>-3328.3299999999995</v>
      </c>
      <c r="DX31" s="11">
        <f t="shared" si="23"/>
        <v>0</v>
      </c>
      <c r="DY31" s="11">
        <f t="shared" si="23"/>
        <v>0</v>
      </c>
      <c r="DZ31" s="11">
        <f t="shared" ref="DZ31:GK31" si="24">SUM(DZ22:DZ30)</f>
        <v>0</v>
      </c>
      <c r="EA31" s="11">
        <f t="shared" si="24"/>
        <v>-1699.77</v>
      </c>
      <c r="EB31" s="11">
        <f t="shared" si="24"/>
        <v>0</v>
      </c>
      <c r="EC31" s="11">
        <f t="shared" si="24"/>
        <v>0</v>
      </c>
      <c r="ED31" s="11">
        <f t="shared" si="24"/>
        <v>0</v>
      </c>
      <c r="EE31" s="11">
        <f t="shared" si="24"/>
        <v>0</v>
      </c>
      <c r="EF31" s="11">
        <f t="shared" si="24"/>
        <v>4537.12</v>
      </c>
      <c r="EG31" s="11">
        <f t="shared" si="24"/>
        <v>0</v>
      </c>
      <c r="EH31" s="11">
        <f t="shared" si="24"/>
        <v>0</v>
      </c>
      <c r="EI31" s="11">
        <f t="shared" si="24"/>
        <v>0</v>
      </c>
      <c r="EJ31" s="11">
        <f t="shared" si="24"/>
        <v>-1064.75</v>
      </c>
      <c r="EK31" s="11">
        <f t="shared" si="24"/>
        <v>0</v>
      </c>
      <c r="EL31" s="11">
        <f t="shared" si="24"/>
        <v>0</v>
      </c>
      <c r="EM31" s="11">
        <f t="shared" si="24"/>
        <v>0</v>
      </c>
      <c r="EN31" s="11">
        <f t="shared" si="24"/>
        <v>0</v>
      </c>
      <c r="EO31" s="11">
        <f t="shared" si="24"/>
        <v>4444.43</v>
      </c>
      <c r="EP31" s="11">
        <f t="shared" si="24"/>
        <v>0</v>
      </c>
      <c r="EQ31" s="11">
        <f t="shared" si="24"/>
        <v>0</v>
      </c>
      <c r="ER31" s="11">
        <f t="shared" si="24"/>
        <v>0</v>
      </c>
      <c r="ES31" s="11">
        <f t="shared" si="24"/>
        <v>1034.9099999999999</v>
      </c>
      <c r="ET31" s="11">
        <f t="shared" si="24"/>
        <v>0</v>
      </c>
      <c r="EU31" s="11">
        <f t="shared" si="24"/>
        <v>0</v>
      </c>
      <c r="EV31" s="11">
        <f t="shared" si="24"/>
        <v>0</v>
      </c>
      <c r="EW31" s="11">
        <f t="shared" si="24"/>
        <v>874.74</v>
      </c>
      <c r="EX31" s="11">
        <f t="shared" si="24"/>
        <v>0</v>
      </c>
      <c r="EY31" s="11">
        <f t="shared" si="24"/>
        <v>0</v>
      </c>
      <c r="EZ31" s="11">
        <f t="shared" si="24"/>
        <v>0</v>
      </c>
      <c r="FA31" s="11">
        <f t="shared" si="24"/>
        <v>0</v>
      </c>
      <c r="FB31" s="11">
        <f t="shared" si="24"/>
        <v>21.370000000000005</v>
      </c>
      <c r="FC31" s="11">
        <f t="shared" si="24"/>
        <v>0</v>
      </c>
      <c r="FD31" s="11">
        <f t="shared" si="24"/>
        <v>0</v>
      </c>
      <c r="FE31" s="11">
        <f t="shared" si="24"/>
        <v>0</v>
      </c>
      <c r="FF31" s="11">
        <f t="shared" si="24"/>
        <v>2233.4</v>
      </c>
      <c r="FG31" s="11">
        <f t="shared" si="24"/>
        <v>0</v>
      </c>
      <c r="FH31" s="11">
        <f t="shared" si="24"/>
        <v>80000000</v>
      </c>
      <c r="FI31" s="11">
        <f t="shared" si="24"/>
        <v>0</v>
      </c>
      <c r="FJ31" s="11">
        <f t="shared" si="24"/>
        <v>1933.73</v>
      </c>
      <c r="FK31" s="11">
        <f t="shared" si="24"/>
        <v>0</v>
      </c>
      <c r="FL31" s="11">
        <f t="shared" si="24"/>
        <v>0</v>
      </c>
      <c r="FM31" s="11">
        <f t="shared" si="24"/>
        <v>0</v>
      </c>
      <c r="FN31" s="11">
        <f t="shared" si="24"/>
        <v>3327.9199999999996</v>
      </c>
      <c r="FO31" s="11">
        <f t="shared" si="24"/>
        <v>0</v>
      </c>
      <c r="FP31" s="11">
        <f t="shared" si="24"/>
        <v>0</v>
      </c>
      <c r="FQ31" s="11">
        <f t="shared" si="24"/>
        <v>0</v>
      </c>
      <c r="FR31" s="11">
        <f t="shared" si="24"/>
        <v>0</v>
      </c>
      <c r="FS31" s="11">
        <f t="shared" si="24"/>
        <v>5068.1000000000004</v>
      </c>
      <c r="FT31" s="11">
        <f t="shared" si="24"/>
        <v>0</v>
      </c>
      <c r="FU31" s="11">
        <f t="shared" si="24"/>
        <v>0</v>
      </c>
      <c r="FV31" s="11">
        <f t="shared" si="24"/>
        <v>0</v>
      </c>
      <c r="FW31" s="11">
        <f t="shared" si="24"/>
        <v>4226.6400000000012</v>
      </c>
      <c r="FX31" s="11">
        <f t="shared" si="24"/>
        <v>0</v>
      </c>
      <c r="FY31" s="11">
        <f t="shared" si="24"/>
        <v>0</v>
      </c>
      <c r="FZ31" s="11">
        <f t="shared" si="24"/>
        <v>0</v>
      </c>
      <c r="GA31" s="11">
        <f t="shared" si="24"/>
        <v>0</v>
      </c>
      <c r="GB31" s="11">
        <f t="shared" si="24"/>
        <v>2923.4100000000003</v>
      </c>
      <c r="GC31" s="11">
        <f t="shared" si="24"/>
        <v>0</v>
      </c>
      <c r="GD31" s="11">
        <f t="shared" si="24"/>
        <v>0</v>
      </c>
      <c r="GE31" s="11">
        <f t="shared" si="24"/>
        <v>0</v>
      </c>
      <c r="GF31" s="11">
        <f t="shared" si="24"/>
        <v>2796.18</v>
      </c>
      <c r="GG31" s="11">
        <f t="shared" si="24"/>
        <v>0</v>
      </c>
      <c r="GH31" s="11">
        <f t="shared" si="24"/>
        <v>0</v>
      </c>
      <c r="GI31" s="11">
        <f t="shared" si="24"/>
        <v>0</v>
      </c>
      <c r="GJ31" s="11">
        <f t="shared" si="24"/>
        <v>2939.38</v>
      </c>
      <c r="GK31" s="11">
        <f t="shared" si="24"/>
        <v>0</v>
      </c>
      <c r="GL31" s="11">
        <f t="shared" ref="GL31:IW31" si="25">SUM(GL22:GL30)</f>
        <v>0</v>
      </c>
      <c r="GM31" s="11">
        <f t="shared" si="25"/>
        <v>0</v>
      </c>
      <c r="GN31" s="11">
        <f t="shared" si="25"/>
        <v>0</v>
      </c>
      <c r="GO31" s="11">
        <f t="shared" si="25"/>
        <v>1788.1200000000003</v>
      </c>
      <c r="GP31" s="11">
        <f t="shared" si="25"/>
        <v>0</v>
      </c>
      <c r="GQ31" s="11">
        <f t="shared" si="25"/>
        <v>0</v>
      </c>
      <c r="GR31" s="11">
        <f t="shared" si="25"/>
        <v>0</v>
      </c>
      <c r="GS31" s="11">
        <f t="shared" si="25"/>
        <v>1220.72</v>
      </c>
      <c r="GT31" s="11">
        <f t="shared" si="25"/>
        <v>125000000</v>
      </c>
      <c r="GU31" s="11">
        <f t="shared" si="25"/>
        <v>0</v>
      </c>
      <c r="GV31" s="11">
        <f t="shared" si="25"/>
        <v>0</v>
      </c>
      <c r="GW31" s="11">
        <f t="shared" si="25"/>
        <v>-4250.0200000000004</v>
      </c>
      <c r="GX31" s="11">
        <f t="shared" si="25"/>
        <v>0</v>
      </c>
      <c r="GY31" s="11">
        <f t="shared" si="25"/>
        <v>0</v>
      </c>
      <c r="GZ31" s="11">
        <f t="shared" si="25"/>
        <v>100000000</v>
      </c>
      <c r="HA31" s="11">
        <f t="shared" si="25"/>
        <v>0</v>
      </c>
      <c r="HB31" s="11">
        <f t="shared" si="25"/>
        <v>-55810.579999999994</v>
      </c>
      <c r="HC31" s="11">
        <f t="shared" si="25"/>
        <v>0</v>
      </c>
      <c r="HD31" s="11">
        <f t="shared" si="25"/>
        <v>0</v>
      </c>
      <c r="HE31" s="11">
        <f t="shared" si="25"/>
        <v>0</v>
      </c>
      <c r="HF31" s="11">
        <f t="shared" si="25"/>
        <v>96000.279999999984</v>
      </c>
      <c r="HG31" s="11">
        <f t="shared" si="25"/>
        <v>0</v>
      </c>
      <c r="HH31" s="11">
        <f t="shared" si="25"/>
        <v>0</v>
      </c>
      <c r="HI31" s="11">
        <f t="shared" si="25"/>
        <v>62500000</v>
      </c>
      <c r="HJ31" s="11">
        <f t="shared" si="25"/>
        <v>-42052.86</v>
      </c>
      <c r="HK31" s="11">
        <f t="shared" si="25"/>
        <v>0</v>
      </c>
      <c r="HL31" s="11">
        <f t="shared" si="25"/>
        <v>0</v>
      </c>
      <c r="HM31" s="11">
        <f t="shared" si="25"/>
        <v>0</v>
      </c>
      <c r="HN31" s="11">
        <f t="shared" si="25"/>
        <v>0</v>
      </c>
      <c r="HO31" s="11">
        <f t="shared" si="25"/>
        <v>124976.8</v>
      </c>
      <c r="HP31" s="11">
        <f t="shared" si="25"/>
        <v>0</v>
      </c>
      <c r="HQ31" s="11">
        <f t="shared" si="25"/>
        <v>30000000</v>
      </c>
      <c r="HR31" s="11">
        <f t="shared" si="25"/>
        <v>0</v>
      </c>
      <c r="HS31" s="11">
        <f t="shared" si="25"/>
        <v>35411.910000000011</v>
      </c>
      <c r="HT31" s="11">
        <f t="shared" si="25"/>
        <v>0</v>
      </c>
      <c r="HU31" s="11">
        <f t="shared" si="25"/>
        <v>0</v>
      </c>
      <c r="HV31" s="11">
        <f t="shared" si="25"/>
        <v>0</v>
      </c>
      <c r="HW31" s="11">
        <f t="shared" si="25"/>
        <v>82161.429999999993</v>
      </c>
      <c r="HX31" s="11">
        <f t="shared" si="25"/>
        <v>0</v>
      </c>
      <c r="HY31" s="11">
        <f t="shared" si="25"/>
        <v>0</v>
      </c>
      <c r="HZ31" s="11">
        <f t="shared" si="25"/>
        <v>0</v>
      </c>
      <c r="IA31" s="11">
        <f t="shared" si="25"/>
        <v>0</v>
      </c>
      <c r="IB31" s="11">
        <f t="shared" si="25"/>
        <v>75267.319999999992</v>
      </c>
      <c r="IC31" s="11">
        <f t="shared" si="25"/>
        <v>0</v>
      </c>
      <c r="ID31" s="11">
        <f t="shared" si="25"/>
        <v>0</v>
      </c>
      <c r="IE31" s="11">
        <f t="shared" si="25"/>
        <v>0</v>
      </c>
      <c r="IF31" s="11">
        <f t="shared" si="25"/>
        <v>35805.900000000009</v>
      </c>
      <c r="IG31" s="11">
        <f t="shared" si="25"/>
        <v>0</v>
      </c>
      <c r="IH31" s="11">
        <f t="shared" si="25"/>
        <v>0</v>
      </c>
      <c r="II31" s="11">
        <f t="shared" si="25"/>
        <v>0</v>
      </c>
      <c r="IJ31" s="11">
        <f t="shared" si="25"/>
        <v>0</v>
      </c>
      <c r="IK31" s="11">
        <f t="shared" si="25"/>
        <v>-49375.89</v>
      </c>
      <c r="IL31" s="11">
        <f t="shared" si="25"/>
        <v>0</v>
      </c>
      <c r="IM31" s="11">
        <f t="shared" si="25"/>
        <v>0</v>
      </c>
      <c r="IN31" s="11">
        <f t="shared" si="25"/>
        <v>0</v>
      </c>
      <c r="IO31" s="11">
        <f t="shared" si="25"/>
        <v>233299.11000000002</v>
      </c>
      <c r="IP31" s="11">
        <f t="shared" si="25"/>
        <v>0</v>
      </c>
      <c r="IQ31" s="11">
        <f t="shared" si="25"/>
        <v>0</v>
      </c>
      <c r="IR31" s="11">
        <f t="shared" si="25"/>
        <v>0</v>
      </c>
      <c r="IS31" s="11">
        <f t="shared" si="25"/>
        <v>-47554.76</v>
      </c>
      <c r="IT31" s="11">
        <f t="shared" si="25"/>
        <v>0</v>
      </c>
      <c r="IU31" s="11">
        <f t="shared" si="25"/>
        <v>0</v>
      </c>
      <c r="IV31" s="11">
        <f t="shared" si="25"/>
        <v>0</v>
      </c>
      <c r="IW31" s="11">
        <f t="shared" si="25"/>
        <v>0</v>
      </c>
      <c r="IX31" s="11">
        <f t="shared" ref="IX31:LI31" si="26">SUM(IX22:IX30)</f>
        <v>-174991.43999999997</v>
      </c>
      <c r="IY31" s="11">
        <f t="shared" si="26"/>
        <v>0</v>
      </c>
      <c r="IZ31" s="11">
        <f t="shared" si="26"/>
        <v>0</v>
      </c>
      <c r="JA31" s="11">
        <f t="shared" si="26"/>
        <v>0</v>
      </c>
      <c r="JB31" s="11">
        <f t="shared" si="26"/>
        <v>4638.17</v>
      </c>
      <c r="JC31" s="11">
        <f t="shared" si="26"/>
        <v>0</v>
      </c>
      <c r="JD31" s="11">
        <f t="shared" si="26"/>
        <v>0</v>
      </c>
      <c r="JE31" s="11">
        <f t="shared" si="26"/>
        <v>0</v>
      </c>
      <c r="JF31" s="11">
        <f t="shared" si="26"/>
        <v>249237.78</v>
      </c>
      <c r="JG31" s="11">
        <f t="shared" si="26"/>
        <v>0</v>
      </c>
      <c r="JH31" s="11">
        <f t="shared" si="26"/>
        <v>0</v>
      </c>
      <c r="JI31" s="11">
        <f t="shared" si="26"/>
        <v>0</v>
      </c>
      <c r="JJ31" s="11">
        <f t="shared" si="26"/>
        <v>0</v>
      </c>
      <c r="JK31" s="11">
        <f t="shared" si="26"/>
        <v>49183.820000000007</v>
      </c>
      <c r="JL31" s="11">
        <f t="shared" si="26"/>
        <v>0</v>
      </c>
      <c r="JM31" s="11">
        <f t="shared" si="26"/>
        <v>0</v>
      </c>
      <c r="JN31" s="11">
        <f t="shared" si="26"/>
        <v>0</v>
      </c>
      <c r="JO31" s="11">
        <f t="shared" si="26"/>
        <v>147380.57999999999</v>
      </c>
      <c r="JP31" s="11">
        <f t="shared" si="26"/>
        <v>0</v>
      </c>
      <c r="JQ31" s="11">
        <f t="shared" si="26"/>
        <v>0</v>
      </c>
      <c r="JR31" s="11">
        <f t="shared" si="26"/>
        <v>0</v>
      </c>
      <c r="JS31" s="11">
        <f t="shared" si="26"/>
        <v>82090.549999999988</v>
      </c>
      <c r="JT31" s="11">
        <f t="shared" si="26"/>
        <v>0</v>
      </c>
      <c r="JU31" s="11">
        <f t="shared" si="26"/>
        <v>0</v>
      </c>
      <c r="JV31" s="11">
        <f t="shared" si="26"/>
        <v>0</v>
      </c>
      <c r="JW31" s="11">
        <f t="shared" si="26"/>
        <v>0</v>
      </c>
      <c r="JX31" s="11">
        <f t="shared" si="26"/>
        <v>0</v>
      </c>
      <c r="JY31" s="11">
        <f t="shared" si="26"/>
        <v>0</v>
      </c>
      <c r="JZ31" s="11">
        <f t="shared" si="26"/>
        <v>0</v>
      </c>
      <c r="KA31" s="11">
        <f t="shared" si="26"/>
        <v>0</v>
      </c>
      <c r="KB31" s="11">
        <f t="shared" si="26"/>
        <v>0</v>
      </c>
      <c r="KC31" s="11">
        <f t="shared" si="26"/>
        <v>0</v>
      </c>
      <c r="KD31" s="11">
        <f t="shared" si="26"/>
        <v>0</v>
      </c>
      <c r="KE31" s="11">
        <f t="shared" si="26"/>
        <v>0</v>
      </c>
      <c r="KF31" s="11">
        <f t="shared" si="26"/>
        <v>0</v>
      </c>
      <c r="KG31" s="11">
        <f t="shared" si="26"/>
        <v>0</v>
      </c>
      <c r="KH31" s="11">
        <f t="shared" si="26"/>
        <v>0</v>
      </c>
      <c r="KI31" s="11">
        <f t="shared" si="26"/>
        <v>0</v>
      </c>
      <c r="KJ31" s="11">
        <f t="shared" si="26"/>
        <v>0</v>
      </c>
      <c r="KK31" s="11">
        <f t="shared" si="26"/>
        <v>0</v>
      </c>
      <c r="KL31" s="11">
        <f t="shared" si="26"/>
        <v>0</v>
      </c>
      <c r="KM31" s="11">
        <f t="shared" si="26"/>
        <v>0</v>
      </c>
      <c r="KN31" s="11">
        <f t="shared" si="26"/>
        <v>0</v>
      </c>
      <c r="KO31" s="11">
        <f t="shared" si="26"/>
        <v>0</v>
      </c>
      <c r="KP31" s="11">
        <f t="shared" si="26"/>
        <v>0</v>
      </c>
      <c r="KQ31" s="11">
        <f t="shared" si="26"/>
        <v>0</v>
      </c>
      <c r="KR31" s="11">
        <f t="shared" si="26"/>
        <v>0</v>
      </c>
      <c r="KS31" s="11">
        <f t="shared" si="26"/>
        <v>0</v>
      </c>
      <c r="KT31" s="11">
        <f t="shared" si="26"/>
        <v>0</v>
      </c>
      <c r="KU31" s="11">
        <f t="shared" si="26"/>
        <v>0</v>
      </c>
      <c r="KV31" s="11">
        <f t="shared" si="26"/>
        <v>0</v>
      </c>
      <c r="KW31" s="11">
        <f t="shared" si="26"/>
        <v>0</v>
      </c>
      <c r="KX31" s="11">
        <f t="shared" si="26"/>
        <v>0</v>
      </c>
      <c r="KY31" s="11">
        <f t="shared" si="26"/>
        <v>0</v>
      </c>
      <c r="KZ31" s="11">
        <f t="shared" si="26"/>
        <v>0</v>
      </c>
      <c r="LA31" s="11">
        <f t="shared" si="26"/>
        <v>0</v>
      </c>
      <c r="LB31" s="11">
        <f t="shared" si="26"/>
        <v>0</v>
      </c>
      <c r="LC31" s="11">
        <f t="shared" si="26"/>
        <v>0</v>
      </c>
      <c r="LD31" s="11">
        <f t="shared" si="26"/>
        <v>0</v>
      </c>
      <c r="LE31" s="11">
        <f t="shared" si="26"/>
        <v>0</v>
      </c>
      <c r="LF31" s="11">
        <f t="shared" si="26"/>
        <v>0</v>
      </c>
      <c r="LG31" s="11">
        <f t="shared" si="26"/>
        <v>0</v>
      </c>
      <c r="LH31" s="11">
        <f t="shared" si="26"/>
        <v>0</v>
      </c>
      <c r="LI31" s="11">
        <f t="shared" si="26"/>
        <v>0</v>
      </c>
      <c r="LJ31" s="11">
        <f t="shared" ref="LJ31:LL31" si="27">SUM(LJ22:LJ30)</f>
        <v>0</v>
      </c>
      <c r="LK31" s="11">
        <f t="shared" si="27"/>
        <v>0</v>
      </c>
      <c r="LL31" s="11">
        <f t="shared" si="27"/>
        <v>0</v>
      </c>
    </row>
    <row r="32" spans="1:32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</row>
    <row r="33" spans="1:324" ht="15.75" thickBot="1" x14ac:dyDescent="0.3">
      <c r="A33" s="10" t="s">
        <v>32</v>
      </c>
      <c r="B33" s="9">
        <f t="shared" ref="B33:BM33" si="28">B8+B20+B31</f>
        <v>3102163.92</v>
      </c>
      <c r="C33" s="9">
        <f t="shared" si="28"/>
        <v>3102163.92</v>
      </c>
      <c r="D33" s="9">
        <f t="shared" si="28"/>
        <v>2102163.92</v>
      </c>
      <c r="E33" s="9">
        <f t="shared" si="28"/>
        <v>2102163.92</v>
      </c>
      <c r="F33" s="9">
        <f t="shared" si="28"/>
        <v>2102377.48</v>
      </c>
      <c r="G33" s="9">
        <f t="shared" si="28"/>
        <v>2102377.48</v>
      </c>
      <c r="H33" s="9">
        <f t="shared" si="28"/>
        <v>602377.48</v>
      </c>
      <c r="I33" s="9">
        <f t="shared" si="28"/>
        <v>602377.48</v>
      </c>
      <c r="J33" s="9">
        <f t="shared" si="28"/>
        <v>602846.81999999995</v>
      </c>
      <c r="K33" s="9">
        <f t="shared" si="28"/>
        <v>602846.81999999995</v>
      </c>
      <c r="L33" s="9">
        <f t="shared" si="28"/>
        <v>602846.81999999995</v>
      </c>
      <c r="M33" s="9">
        <f t="shared" si="28"/>
        <v>1446.2799999999115</v>
      </c>
      <c r="N33" s="9">
        <f t="shared" si="28"/>
        <v>1780.7699999999115</v>
      </c>
      <c r="O33" s="9">
        <f t="shared" si="28"/>
        <v>1780.7699999999115</v>
      </c>
      <c r="P33" s="9">
        <f t="shared" si="28"/>
        <v>1780.7699999999115</v>
      </c>
      <c r="Q33" s="9">
        <f t="shared" si="28"/>
        <v>1780.7699999999115</v>
      </c>
      <c r="R33" s="9">
        <f t="shared" si="28"/>
        <v>2510.9299999999116</v>
      </c>
      <c r="S33" s="9">
        <f t="shared" si="28"/>
        <v>2510.9299999999116</v>
      </c>
      <c r="T33" s="9">
        <f t="shared" si="28"/>
        <v>2510.9299999999116</v>
      </c>
      <c r="U33" s="9">
        <f t="shared" si="28"/>
        <v>2510.9299999999116</v>
      </c>
      <c r="V33" s="9">
        <f t="shared" si="28"/>
        <v>2510.9299999999116</v>
      </c>
      <c r="W33" s="9">
        <f t="shared" si="28"/>
        <v>3030.1899999999114</v>
      </c>
      <c r="X33" s="9">
        <f t="shared" si="28"/>
        <v>3030.1899999999114</v>
      </c>
      <c r="Y33" s="9">
        <f t="shared" si="28"/>
        <v>3030.1899999999114</v>
      </c>
      <c r="Z33" s="9">
        <f t="shared" si="28"/>
        <v>3030.1899999999114</v>
      </c>
      <c r="AA33" s="9">
        <f t="shared" si="28"/>
        <v>3367.6799999999112</v>
      </c>
      <c r="AB33" s="9">
        <f t="shared" si="28"/>
        <v>3367.6799999999112</v>
      </c>
      <c r="AC33" s="9">
        <f t="shared" si="28"/>
        <v>3367.6799999999112</v>
      </c>
      <c r="AD33" s="9">
        <f t="shared" si="28"/>
        <v>3367.6799999999112</v>
      </c>
      <c r="AE33" s="9">
        <f t="shared" si="28"/>
        <v>3178.8999999999114</v>
      </c>
      <c r="AF33" s="9">
        <f t="shared" si="28"/>
        <v>3178.8999999999114</v>
      </c>
      <c r="AG33" s="9">
        <f t="shared" si="28"/>
        <v>3178.8999999999114</v>
      </c>
      <c r="AH33" s="9">
        <f t="shared" si="28"/>
        <v>3178.8999999999114</v>
      </c>
      <c r="AI33" s="9">
        <f t="shared" si="28"/>
        <v>3178.8999999999114</v>
      </c>
      <c r="AJ33" s="9">
        <f t="shared" si="28"/>
        <v>3939.3099999999113</v>
      </c>
      <c r="AK33" s="9">
        <f t="shared" si="28"/>
        <v>3939.3099999999113</v>
      </c>
      <c r="AL33" s="9">
        <f t="shared" si="28"/>
        <v>3939.3099999999113</v>
      </c>
      <c r="AM33" s="9">
        <f t="shared" si="28"/>
        <v>3939.3099999999113</v>
      </c>
      <c r="AN33" s="9">
        <f t="shared" si="28"/>
        <v>3752.0099999999111</v>
      </c>
      <c r="AO33" s="9">
        <f t="shared" si="28"/>
        <v>3752.0099999999111</v>
      </c>
      <c r="AP33" s="9">
        <f t="shared" si="28"/>
        <v>3752.0099999999111</v>
      </c>
      <c r="AQ33" s="9">
        <f t="shared" si="28"/>
        <v>3752.0099999999111</v>
      </c>
      <c r="AR33" s="9">
        <f t="shared" si="28"/>
        <v>3752.0099999999111</v>
      </c>
      <c r="AS33" s="9">
        <f t="shared" si="28"/>
        <v>4005.1399999999112</v>
      </c>
      <c r="AT33" s="9">
        <f t="shared" si="28"/>
        <v>4005.1399999999112</v>
      </c>
      <c r="AU33" s="9">
        <f t="shared" si="28"/>
        <v>4005.1399999999112</v>
      </c>
      <c r="AV33" s="9">
        <f t="shared" si="28"/>
        <v>4005.1399999999112</v>
      </c>
      <c r="AW33" s="9">
        <f t="shared" si="28"/>
        <v>4131.3199999999115</v>
      </c>
      <c r="AX33" s="9">
        <f t="shared" si="28"/>
        <v>4131.3199999999115</v>
      </c>
      <c r="AY33" s="9">
        <f t="shared" si="28"/>
        <v>4131.3199999999115</v>
      </c>
      <c r="AZ33" s="9">
        <f t="shared" si="28"/>
        <v>18504131.32</v>
      </c>
      <c r="BA33" s="9">
        <f t="shared" si="28"/>
        <v>18503542.620000001</v>
      </c>
      <c r="BB33" s="9">
        <f t="shared" si="28"/>
        <v>18503542.620000001</v>
      </c>
      <c r="BC33" s="9">
        <f t="shared" si="28"/>
        <v>18503542.620000001</v>
      </c>
      <c r="BD33" s="9">
        <f t="shared" si="28"/>
        <v>18503542.620000001</v>
      </c>
      <c r="BE33" s="9">
        <f t="shared" si="28"/>
        <v>18503542.620000001</v>
      </c>
      <c r="BF33" s="9">
        <f t="shared" si="28"/>
        <v>18506500.170000002</v>
      </c>
      <c r="BG33" s="9">
        <f t="shared" si="28"/>
        <v>18627623.300000001</v>
      </c>
      <c r="BH33" s="9">
        <f t="shared" si="28"/>
        <v>18627623.300000001</v>
      </c>
      <c r="BI33" s="9">
        <f t="shared" si="28"/>
        <v>18627623.300000001</v>
      </c>
      <c r="BJ33" s="9">
        <f t="shared" si="28"/>
        <v>18621407.970000003</v>
      </c>
      <c r="BK33" s="9">
        <f t="shared" si="28"/>
        <v>18621407.970000003</v>
      </c>
      <c r="BL33" s="9">
        <f t="shared" si="28"/>
        <v>18581407.970000003</v>
      </c>
      <c r="BM33" s="9">
        <f t="shared" si="28"/>
        <v>18585970.280000001</v>
      </c>
      <c r="BN33" s="9">
        <f t="shared" ref="BN33:DY33" si="29">BN8+BN20+BN31</f>
        <v>18585970.280000001</v>
      </c>
      <c r="BO33" s="9">
        <f t="shared" si="29"/>
        <v>18585970.280000001</v>
      </c>
      <c r="BP33" s="9">
        <f t="shared" si="29"/>
        <v>18585970.280000001</v>
      </c>
      <c r="BQ33" s="9">
        <f t="shared" si="29"/>
        <v>18585970.280000001</v>
      </c>
      <c r="BR33" s="9">
        <f t="shared" si="29"/>
        <v>18585970.280000001</v>
      </c>
      <c r="BS33" s="9">
        <f t="shared" si="29"/>
        <v>18586723.640000001</v>
      </c>
      <c r="BT33" s="9">
        <f t="shared" si="29"/>
        <v>18586723.640000001</v>
      </c>
      <c r="BU33" s="9">
        <f t="shared" si="29"/>
        <v>18586723.640000001</v>
      </c>
      <c r="BV33" s="9">
        <f t="shared" si="29"/>
        <v>18586723.640000001</v>
      </c>
      <c r="BW33" s="9">
        <f t="shared" si="29"/>
        <v>18595076.719999999</v>
      </c>
      <c r="BX33" s="9">
        <f t="shared" si="29"/>
        <v>18595076.719999999</v>
      </c>
      <c r="BY33" s="9">
        <f t="shared" si="29"/>
        <v>18595076.719999999</v>
      </c>
      <c r="BZ33" s="9">
        <f t="shared" si="29"/>
        <v>17295076.719999999</v>
      </c>
      <c r="CA33" s="9">
        <f t="shared" si="29"/>
        <v>17292203.68</v>
      </c>
      <c r="CB33" s="9">
        <f t="shared" si="29"/>
        <v>17292203.68</v>
      </c>
      <c r="CC33" s="9">
        <f t="shared" si="29"/>
        <v>17292203.68</v>
      </c>
      <c r="CD33" s="9">
        <f t="shared" si="29"/>
        <v>17292203.68</v>
      </c>
      <c r="CE33" s="9">
        <f t="shared" si="29"/>
        <v>17292203.68</v>
      </c>
      <c r="CF33" s="9">
        <f t="shared" si="29"/>
        <v>17303399.960000001</v>
      </c>
      <c r="CG33" s="9">
        <f t="shared" si="29"/>
        <v>17303399.960000001</v>
      </c>
      <c r="CH33" s="9">
        <f t="shared" si="29"/>
        <v>17303399.960000001</v>
      </c>
      <c r="CI33" s="9">
        <f t="shared" si="29"/>
        <v>17303399.960000001</v>
      </c>
      <c r="CJ33" s="9">
        <f t="shared" si="29"/>
        <v>17307212.449999999</v>
      </c>
      <c r="CK33" s="9">
        <f t="shared" si="29"/>
        <v>17307212.449999999</v>
      </c>
      <c r="CL33" s="9">
        <f t="shared" si="29"/>
        <v>17307212.449999999</v>
      </c>
      <c r="CM33" s="9">
        <f t="shared" si="29"/>
        <v>17307212.449999999</v>
      </c>
      <c r="CN33" s="9">
        <f t="shared" si="29"/>
        <v>17309297.140000001</v>
      </c>
      <c r="CO33" s="9">
        <f t="shared" si="29"/>
        <v>17309297.140000001</v>
      </c>
      <c r="CP33" s="9">
        <f t="shared" si="29"/>
        <v>17309297.140000001</v>
      </c>
      <c r="CQ33" s="9">
        <f t="shared" si="29"/>
        <v>17309297.140000001</v>
      </c>
      <c r="CR33" s="9">
        <f t="shared" si="29"/>
        <v>17309297.140000001</v>
      </c>
      <c r="CS33" s="9">
        <f t="shared" si="29"/>
        <v>10308756.98</v>
      </c>
      <c r="CT33" s="9">
        <f t="shared" si="29"/>
        <v>10308756.98</v>
      </c>
      <c r="CU33" s="9">
        <f t="shared" si="29"/>
        <v>10308756.98</v>
      </c>
      <c r="CV33" s="9">
        <f t="shared" si="29"/>
        <v>10308756.98</v>
      </c>
      <c r="CW33" s="9">
        <f t="shared" si="29"/>
        <v>10312845.18</v>
      </c>
      <c r="CX33" s="9">
        <f t="shared" si="29"/>
        <v>10312845.18</v>
      </c>
      <c r="CY33" s="9">
        <f t="shared" si="29"/>
        <v>10312845.18</v>
      </c>
      <c r="CZ33" s="9">
        <f t="shared" si="29"/>
        <v>4312845.18</v>
      </c>
      <c r="DA33" s="9">
        <f t="shared" si="29"/>
        <v>4312845.18</v>
      </c>
      <c r="DB33" s="9">
        <f t="shared" si="29"/>
        <v>4293155.79</v>
      </c>
      <c r="DC33" s="9">
        <f t="shared" si="29"/>
        <v>4293155.79</v>
      </c>
      <c r="DD33" s="9">
        <f t="shared" si="29"/>
        <v>4293155.79</v>
      </c>
      <c r="DE33" s="9">
        <f t="shared" si="29"/>
        <v>4293155.79</v>
      </c>
      <c r="DF33" s="9">
        <f t="shared" si="29"/>
        <v>4292569.46</v>
      </c>
      <c r="DG33" s="9">
        <f t="shared" si="29"/>
        <v>4292569.46</v>
      </c>
      <c r="DH33" s="9">
        <f t="shared" si="29"/>
        <v>4292569.46</v>
      </c>
      <c r="DI33" s="9">
        <f t="shared" si="29"/>
        <v>4292569.46</v>
      </c>
      <c r="DJ33" s="9">
        <f t="shared" si="29"/>
        <v>4295167.93</v>
      </c>
      <c r="DK33" s="9">
        <f t="shared" si="29"/>
        <v>295167.9299999997</v>
      </c>
      <c r="DL33" s="9">
        <f t="shared" si="29"/>
        <v>295167.9299999997</v>
      </c>
      <c r="DM33" s="9">
        <f t="shared" si="29"/>
        <v>295167.9299999997</v>
      </c>
      <c r="DN33" s="9">
        <f t="shared" si="29"/>
        <v>287559.69999999972</v>
      </c>
      <c r="DO33" s="9">
        <f t="shared" si="29"/>
        <v>287559.69999999972</v>
      </c>
      <c r="DP33" s="9">
        <f t="shared" si="29"/>
        <v>-4212440.3000000007</v>
      </c>
      <c r="DQ33" s="9">
        <f t="shared" si="29"/>
        <v>287559.69999999925</v>
      </c>
      <c r="DR33" s="9">
        <f t="shared" si="29"/>
        <v>287559.69999999925</v>
      </c>
      <c r="DS33" s="9">
        <f t="shared" si="29"/>
        <v>289246.32999999926</v>
      </c>
      <c r="DT33" s="9">
        <f t="shared" si="29"/>
        <v>289246.32999999926</v>
      </c>
      <c r="DU33" s="9">
        <f t="shared" si="29"/>
        <v>289246.32999999926</v>
      </c>
      <c r="DV33" s="9">
        <f t="shared" si="29"/>
        <v>289246.32999999926</v>
      </c>
      <c r="DW33" s="9">
        <f t="shared" si="29"/>
        <v>285917.99999999924</v>
      </c>
      <c r="DX33" s="9">
        <f t="shared" si="29"/>
        <v>285917.99999999924</v>
      </c>
      <c r="DY33" s="9">
        <f t="shared" si="29"/>
        <v>285917.99999999924</v>
      </c>
      <c r="DZ33" s="9">
        <f t="shared" ref="DZ33:GK33" si="30">DZ8+DZ20+DZ31</f>
        <v>285917.99999999924</v>
      </c>
      <c r="EA33" s="9">
        <f t="shared" si="30"/>
        <v>284218.22999999922</v>
      </c>
      <c r="EB33" s="9">
        <f t="shared" si="30"/>
        <v>284218.22999999922</v>
      </c>
      <c r="EC33" s="9">
        <f t="shared" si="30"/>
        <v>284218.22999999922</v>
      </c>
      <c r="ED33" s="9">
        <f t="shared" si="30"/>
        <v>284218.22999999922</v>
      </c>
      <c r="EE33" s="9">
        <f t="shared" si="30"/>
        <v>284218.22999999922</v>
      </c>
      <c r="EF33" s="9">
        <f t="shared" si="30"/>
        <v>288755.34999999922</v>
      </c>
      <c r="EG33" s="9">
        <f t="shared" si="30"/>
        <v>288755.34999999922</v>
      </c>
      <c r="EH33" s="9">
        <f t="shared" si="30"/>
        <v>288755.34999999922</v>
      </c>
      <c r="EI33" s="9">
        <f t="shared" si="30"/>
        <v>858755.34999999916</v>
      </c>
      <c r="EJ33" s="9">
        <f t="shared" si="30"/>
        <v>857690.59999999916</v>
      </c>
      <c r="EK33" s="9">
        <f t="shared" si="30"/>
        <v>857690.59999999916</v>
      </c>
      <c r="EL33" s="9">
        <f t="shared" si="30"/>
        <v>857690.59999999916</v>
      </c>
      <c r="EM33" s="9">
        <f t="shared" si="30"/>
        <v>857690.59999999916</v>
      </c>
      <c r="EN33" s="9">
        <f t="shared" si="30"/>
        <v>857690.59999999916</v>
      </c>
      <c r="EO33" s="9">
        <f t="shared" si="30"/>
        <v>862135.02999999921</v>
      </c>
      <c r="EP33" s="9">
        <f t="shared" si="30"/>
        <v>862135.02999999921</v>
      </c>
      <c r="EQ33" s="9">
        <f t="shared" si="30"/>
        <v>862135.02999999921</v>
      </c>
      <c r="ER33" s="9">
        <f t="shared" si="30"/>
        <v>862135.02999999921</v>
      </c>
      <c r="ES33" s="9">
        <f t="shared" si="30"/>
        <v>863169.93999999925</v>
      </c>
      <c r="ET33" s="9">
        <f t="shared" si="30"/>
        <v>863169.93999999925</v>
      </c>
      <c r="EU33" s="9">
        <f t="shared" si="30"/>
        <v>863169.93999999925</v>
      </c>
      <c r="EV33" s="9">
        <f t="shared" si="30"/>
        <v>863169.93999999925</v>
      </c>
      <c r="EW33" s="9">
        <f t="shared" si="30"/>
        <v>864044.67999999924</v>
      </c>
      <c r="EX33" s="9">
        <f t="shared" si="30"/>
        <v>864044.67999999924</v>
      </c>
      <c r="EY33" s="9">
        <f t="shared" si="30"/>
        <v>864044.67999999924</v>
      </c>
      <c r="EZ33" s="9">
        <f t="shared" si="30"/>
        <v>864044.67999999924</v>
      </c>
      <c r="FA33" s="9">
        <f t="shared" si="30"/>
        <v>864044.67999999924</v>
      </c>
      <c r="FB33" s="9">
        <f t="shared" si="30"/>
        <v>831291.04999999923</v>
      </c>
      <c r="FC33" s="9">
        <f t="shared" si="30"/>
        <v>831291.04999999923</v>
      </c>
      <c r="FD33" s="9">
        <f t="shared" si="30"/>
        <v>831291.04999999923</v>
      </c>
      <c r="FE33" s="9">
        <f t="shared" si="30"/>
        <v>831291.04999999923</v>
      </c>
      <c r="FF33" s="9">
        <f t="shared" si="30"/>
        <v>833524.44999999925</v>
      </c>
      <c r="FG33" s="9">
        <f t="shared" si="30"/>
        <v>833524.44999999925</v>
      </c>
      <c r="FH33" s="9">
        <f t="shared" si="30"/>
        <v>80833524.450000003</v>
      </c>
      <c r="FI33" s="9">
        <f t="shared" si="30"/>
        <v>80833524.450000003</v>
      </c>
      <c r="FJ33" s="9">
        <f t="shared" si="30"/>
        <v>80835458.180000007</v>
      </c>
      <c r="FK33" s="9">
        <f t="shared" si="30"/>
        <v>80835458.180000007</v>
      </c>
      <c r="FL33" s="9">
        <f t="shared" si="30"/>
        <v>80835458.180000007</v>
      </c>
      <c r="FM33" s="9">
        <f t="shared" si="30"/>
        <v>80835458.180000007</v>
      </c>
      <c r="FN33" s="9">
        <f t="shared" si="30"/>
        <v>80838786.100000009</v>
      </c>
      <c r="FO33" s="9">
        <f t="shared" si="30"/>
        <v>80838786.100000009</v>
      </c>
      <c r="FP33" s="9">
        <f t="shared" si="30"/>
        <v>80838786.100000009</v>
      </c>
      <c r="FQ33" s="9">
        <f t="shared" si="30"/>
        <v>80838786.100000009</v>
      </c>
      <c r="FR33" s="9">
        <f t="shared" si="30"/>
        <v>80838786.100000009</v>
      </c>
      <c r="FS33" s="9">
        <f t="shared" si="30"/>
        <v>80843854.200000003</v>
      </c>
      <c r="FT33" s="9">
        <f t="shared" si="30"/>
        <v>80843854.200000003</v>
      </c>
      <c r="FU33" s="9">
        <f t="shared" si="30"/>
        <v>73843854.200000003</v>
      </c>
      <c r="FV33" s="9">
        <f t="shared" si="30"/>
        <v>73843854.200000003</v>
      </c>
      <c r="FW33" s="9">
        <f t="shared" si="30"/>
        <v>73848080.840000004</v>
      </c>
      <c r="FX33" s="9">
        <f t="shared" si="30"/>
        <v>65848080.840000004</v>
      </c>
      <c r="FY33" s="9">
        <f t="shared" si="30"/>
        <v>65848080.840000004</v>
      </c>
      <c r="FZ33" s="9">
        <f t="shared" si="30"/>
        <v>65848080.840000004</v>
      </c>
      <c r="GA33" s="9">
        <f t="shared" si="30"/>
        <v>65848080.840000004</v>
      </c>
      <c r="GB33" s="9">
        <f t="shared" si="30"/>
        <v>65851004.25</v>
      </c>
      <c r="GC33" s="9">
        <f t="shared" si="30"/>
        <v>53851004.25</v>
      </c>
      <c r="GD33" s="9">
        <f t="shared" si="30"/>
        <v>53851004.25</v>
      </c>
      <c r="GE33" s="9">
        <f t="shared" si="30"/>
        <v>53851004.25</v>
      </c>
      <c r="GF33" s="9">
        <f t="shared" si="30"/>
        <v>45853800.43</v>
      </c>
      <c r="GG33" s="9">
        <f t="shared" si="30"/>
        <v>45853800.43</v>
      </c>
      <c r="GH33" s="9">
        <f t="shared" si="30"/>
        <v>45853800.43</v>
      </c>
      <c r="GI33" s="9">
        <f t="shared" si="30"/>
        <v>35853800.43</v>
      </c>
      <c r="GJ33" s="9">
        <f t="shared" si="30"/>
        <v>35856739.810000002</v>
      </c>
      <c r="GK33" s="9">
        <f t="shared" si="30"/>
        <v>35856739.810000002</v>
      </c>
      <c r="GL33" s="9">
        <f t="shared" ref="GL33:IW33" si="31">GL8+GL20+GL31</f>
        <v>25856739.810000002</v>
      </c>
      <c r="GM33" s="9">
        <f t="shared" si="31"/>
        <v>25856739.810000002</v>
      </c>
      <c r="GN33" s="9">
        <f t="shared" si="31"/>
        <v>25856739.810000002</v>
      </c>
      <c r="GO33" s="9">
        <f t="shared" si="31"/>
        <v>15858527.930000002</v>
      </c>
      <c r="GP33" s="9">
        <f t="shared" si="31"/>
        <v>15858527.930000002</v>
      </c>
      <c r="GQ33" s="9">
        <f t="shared" si="31"/>
        <v>15858527.930000002</v>
      </c>
      <c r="GR33" s="9">
        <f t="shared" si="31"/>
        <v>5858527.9300000016</v>
      </c>
      <c r="GS33" s="9">
        <f t="shared" si="31"/>
        <v>5859748.6500000013</v>
      </c>
      <c r="GT33" s="9">
        <f t="shared" si="31"/>
        <v>130859748.65000001</v>
      </c>
      <c r="GU33" s="9">
        <f t="shared" si="31"/>
        <v>130859748.65000001</v>
      </c>
      <c r="GV33" s="9">
        <f t="shared" si="31"/>
        <v>120859748.65000001</v>
      </c>
      <c r="GW33" s="9">
        <f t="shared" si="31"/>
        <v>120855498.63000001</v>
      </c>
      <c r="GX33" s="9">
        <f t="shared" si="31"/>
        <v>120855498.63000001</v>
      </c>
      <c r="GY33" s="9">
        <f t="shared" si="31"/>
        <v>120955553.10000001</v>
      </c>
      <c r="GZ33" s="9">
        <f t="shared" si="31"/>
        <v>217955553.10000002</v>
      </c>
      <c r="HA33" s="9">
        <f t="shared" si="31"/>
        <v>217955553.10000002</v>
      </c>
      <c r="HB33" s="9">
        <f t="shared" si="31"/>
        <v>207881742.52000001</v>
      </c>
      <c r="HC33" s="9">
        <f t="shared" si="31"/>
        <v>207881742.52000001</v>
      </c>
      <c r="HD33" s="9">
        <f t="shared" si="31"/>
        <v>207881742.52000001</v>
      </c>
      <c r="HE33" s="9">
        <f t="shared" si="31"/>
        <v>207881742.52000001</v>
      </c>
      <c r="HF33" s="9">
        <f t="shared" si="31"/>
        <v>207977742.80000001</v>
      </c>
      <c r="HG33" s="9">
        <f t="shared" si="31"/>
        <v>197977742.80000001</v>
      </c>
      <c r="HH33" s="9">
        <f t="shared" si="31"/>
        <v>197977742.80000001</v>
      </c>
      <c r="HI33" s="9">
        <f t="shared" si="31"/>
        <v>260477742.80000001</v>
      </c>
      <c r="HJ33" s="9">
        <f t="shared" si="31"/>
        <v>250435689.94</v>
      </c>
      <c r="HK33" s="9">
        <f t="shared" si="31"/>
        <v>250435689.94</v>
      </c>
      <c r="HL33" s="9">
        <f t="shared" si="31"/>
        <v>250435689.94</v>
      </c>
      <c r="HM33" s="9">
        <f t="shared" si="31"/>
        <v>250435689.94</v>
      </c>
      <c r="HN33" s="9">
        <f t="shared" si="31"/>
        <v>250435689.94</v>
      </c>
      <c r="HO33" s="9">
        <f t="shared" si="31"/>
        <v>250560666.74000001</v>
      </c>
      <c r="HP33" s="9">
        <f t="shared" si="31"/>
        <v>250560666.74000001</v>
      </c>
      <c r="HQ33" s="9">
        <f t="shared" si="31"/>
        <v>280560666.74000001</v>
      </c>
      <c r="HR33" s="9">
        <f t="shared" si="31"/>
        <v>280560666.74000001</v>
      </c>
      <c r="HS33" s="9">
        <f t="shared" si="31"/>
        <v>280596078.65000004</v>
      </c>
      <c r="HT33" s="9">
        <f t="shared" si="31"/>
        <v>270596078.65000004</v>
      </c>
      <c r="HU33" s="9">
        <f t="shared" si="31"/>
        <v>270596078.65000004</v>
      </c>
      <c r="HV33" s="9">
        <f t="shared" si="31"/>
        <v>255596078.65000004</v>
      </c>
      <c r="HW33" s="9">
        <f t="shared" si="31"/>
        <v>255678240.08000004</v>
      </c>
      <c r="HX33" s="9">
        <f t="shared" si="31"/>
        <v>255678240.08000004</v>
      </c>
      <c r="HY33" s="9">
        <f t="shared" si="31"/>
        <v>255678240.08000004</v>
      </c>
      <c r="HZ33" s="9">
        <f t="shared" si="31"/>
        <v>255678240.08000004</v>
      </c>
      <c r="IA33" s="9">
        <f t="shared" si="31"/>
        <v>240678240.08000004</v>
      </c>
      <c r="IB33" s="9">
        <f t="shared" si="31"/>
        <v>240753507.40000004</v>
      </c>
      <c r="IC33" s="9">
        <f t="shared" si="31"/>
        <v>240753507.40000004</v>
      </c>
      <c r="ID33" s="9">
        <f t="shared" si="31"/>
        <v>240753507.40000004</v>
      </c>
      <c r="IE33" s="9">
        <f t="shared" si="31"/>
        <v>225753507.40000004</v>
      </c>
      <c r="IF33" s="9">
        <f t="shared" si="31"/>
        <v>215789313.30000004</v>
      </c>
      <c r="IG33" s="9">
        <f t="shared" si="31"/>
        <v>215789313.30000004</v>
      </c>
      <c r="IH33" s="9">
        <f t="shared" si="31"/>
        <v>215789313.30000004</v>
      </c>
      <c r="II33" s="9">
        <f t="shared" si="31"/>
        <v>215789313.30000004</v>
      </c>
      <c r="IJ33" s="9">
        <f t="shared" si="31"/>
        <v>215789313.30000004</v>
      </c>
      <c r="IK33" s="9">
        <f t="shared" si="31"/>
        <v>215739937.41000006</v>
      </c>
      <c r="IL33" s="9">
        <f t="shared" si="31"/>
        <v>215739937.41000006</v>
      </c>
      <c r="IM33" s="9">
        <f t="shared" si="31"/>
        <v>215739937.41000006</v>
      </c>
      <c r="IN33" s="9">
        <f t="shared" si="31"/>
        <v>215739937.41000006</v>
      </c>
      <c r="IO33" s="9">
        <f t="shared" si="31"/>
        <v>200973236.52000007</v>
      </c>
      <c r="IP33" s="9">
        <f t="shared" si="31"/>
        <v>200973236.52000007</v>
      </c>
      <c r="IQ33" s="9">
        <f t="shared" si="31"/>
        <v>200973236.52000007</v>
      </c>
      <c r="IR33" s="9">
        <f t="shared" si="31"/>
        <v>200973236.52000007</v>
      </c>
      <c r="IS33" s="9">
        <f t="shared" si="31"/>
        <v>180925681.76000008</v>
      </c>
      <c r="IT33" s="9">
        <f t="shared" si="31"/>
        <v>180925681.76000008</v>
      </c>
      <c r="IU33" s="9">
        <f t="shared" si="31"/>
        <v>180925681.76000008</v>
      </c>
      <c r="IV33" s="9">
        <f t="shared" si="31"/>
        <v>180925681.76000008</v>
      </c>
      <c r="IW33" s="9">
        <f t="shared" si="31"/>
        <v>180925681.76000008</v>
      </c>
      <c r="IX33" s="9">
        <f t="shared" ref="IX33:LL33" si="32">IX8+IX20+IX31</f>
        <v>180750690.32000008</v>
      </c>
      <c r="IY33" s="9">
        <f t="shared" si="32"/>
        <v>180750690.32000008</v>
      </c>
      <c r="IZ33" s="9">
        <f t="shared" si="32"/>
        <v>180750690.32000008</v>
      </c>
      <c r="JA33" s="9">
        <f t="shared" si="32"/>
        <v>180750690.32000008</v>
      </c>
      <c r="JB33" s="9">
        <f t="shared" si="32"/>
        <v>180746028.49000007</v>
      </c>
      <c r="JC33" s="9">
        <f t="shared" si="32"/>
        <v>180746028.49000007</v>
      </c>
      <c r="JD33" s="9">
        <f t="shared" si="32"/>
        <v>180746028.49000007</v>
      </c>
      <c r="JE33" s="9">
        <f t="shared" si="32"/>
        <v>180746028.49000007</v>
      </c>
      <c r="JF33" s="9">
        <f t="shared" si="32"/>
        <v>180995266.27000007</v>
      </c>
      <c r="JG33" s="9">
        <f t="shared" si="32"/>
        <v>180995266.27000007</v>
      </c>
      <c r="JH33" s="9">
        <f t="shared" si="32"/>
        <v>180995266.27000007</v>
      </c>
      <c r="JI33" s="9">
        <f t="shared" si="32"/>
        <v>180995266.27000007</v>
      </c>
      <c r="JJ33" s="9">
        <f t="shared" si="32"/>
        <v>180995266.27000007</v>
      </c>
      <c r="JK33" s="9">
        <f t="shared" si="32"/>
        <v>181033897.44000006</v>
      </c>
      <c r="JL33" s="9">
        <f t="shared" si="32"/>
        <v>181033897.44000006</v>
      </c>
      <c r="JM33" s="9">
        <f t="shared" si="32"/>
        <v>181033897.44000006</v>
      </c>
      <c r="JN33" s="9">
        <f t="shared" si="32"/>
        <v>181033897.44000006</v>
      </c>
      <c r="JO33" s="9">
        <f t="shared" si="32"/>
        <v>181181278.02000007</v>
      </c>
      <c r="JP33" s="9">
        <f t="shared" si="32"/>
        <v>181181278.02000007</v>
      </c>
      <c r="JQ33" s="9">
        <f t="shared" si="32"/>
        <v>181181278.02000007</v>
      </c>
      <c r="JR33" s="9">
        <f t="shared" si="32"/>
        <v>166181278.02000007</v>
      </c>
      <c r="JS33" s="9">
        <f t="shared" si="32"/>
        <v>166207563.91000009</v>
      </c>
      <c r="JT33" s="9">
        <f t="shared" si="32"/>
        <v>166207563.91000009</v>
      </c>
      <c r="JU33" s="9">
        <f t="shared" si="32"/>
        <v>166207563.91000009</v>
      </c>
      <c r="JV33" s="9">
        <f t="shared" si="32"/>
        <v>151207563.91000009</v>
      </c>
      <c r="JW33" s="9">
        <f t="shared" si="32"/>
        <v>151207563.91000009</v>
      </c>
      <c r="JX33" s="9">
        <f t="shared" si="32"/>
        <v>151207563.91000009</v>
      </c>
      <c r="JY33" s="9">
        <f t="shared" si="32"/>
        <v>151207563.91000009</v>
      </c>
      <c r="JZ33" s="9">
        <f t="shared" si="32"/>
        <v>151207563.91000009</v>
      </c>
      <c r="KA33" s="9">
        <f t="shared" si="32"/>
        <v>136207563.91000009</v>
      </c>
      <c r="KB33" s="9">
        <f t="shared" si="32"/>
        <v>136207563.91000009</v>
      </c>
      <c r="KC33" s="9">
        <f t="shared" si="32"/>
        <v>136207563.91000009</v>
      </c>
      <c r="KD33" s="9">
        <f t="shared" si="32"/>
        <v>136207563.91000009</v>
      </c>
      <c r="KE33" s="9">
        <f t="shared" si="32"/>
        <v>136207563.91000009</v>
      </c>
      <c r="KF33" s="9">
        <f t="shared" si="32"/>
        <v>136207563.91000009</v>
      </c>
      <c r="KG33" s="9">
        <f t="shared" si="32"/>
        <v>136207563.91000009</v>
      </c>
      <c r="KH33" s="9">
        <f t="shared" si="32"/>
        <v>136207563.91000009</v>
      </c>
      <c r="KI33" s="9">
        <f t="shared" si="32"/>
        <v>136207563.91000009</v>
      </c>
      <c r="KJ33" s="9">
        <f t="shared" si="32"/>
        <v>136207563.91000009</v>
      </c>
      <c r="KK33" s="9">
        <f t="shared" si="32"/>
        <v>136207563.91000009</v>
      </c>
      <c r="KL33" s="9">
        <f t="shared" si="32"/>
        <v>136207563.91000009</v>
      </c>
      <c r="KM33" s="9">
        <f t="shared" si="32"/>
        <v>136207563.91000009</v>
      </c>
      <c r="KN33" s="9">
        <f t="shared" si="32"/>
        <v>136207563.91000009</v>
      </c>
      <c r="KO33" s="9">
        <f t="shared" si="32"/>
        <v>136207563.91000009</v>
      </c>
      <c r="KP33" s="9">
        <f t="shared" si="32"/>
        <v>136207563.91000009</v>
      </c>
      <c r="KQ33" s="9">
        <f t="shared" si="32"/>
        <v>136207563.91000009</v>
      </c>
      <c r="KR33" s="9">
        <f t="shared" si="32"/>
        <v>136207563.91000009</v>
      </c>
      <c r="KS33" s="9">
        <f t="shared" si="32"/>
        <v>136207563.91000009</v>
      </c>
      <c r="KT33" s="9">
        <f t="shared" si="32"/>
        <v>136207563.91000009</v>
      </c>
      <c r="KU33" s="9">
        <f t="shared" si="32"/>
        <v>136207563.91000009</v>
      </c>
      <c r="KV33" s="9">
        <f t="shared" si="32"/>
        <v>136207563.91000009</v>
      </c>
      <c r="KW33" s="9">
        <f t="shared" si="32"/>
        <v>136207563.91000009</v>
      </c>
      <c r="KX33" s="9">
        <f t="shared" si="32"/>
        <v>136207563.91000009</v>
      </c>
      <c r="KY33" s="9">
        <f t="shared" si="32"/>
        <v>136207563.91000009</v>
      </c>
      <c r="KZ33" s="9">
        <f t="shared" si="32"/>
        <v>136207563.91000009</v>
      </c>
      <c r="LA33" s="9">
        <f t="shared" si="32"/>
        <v>136207563.91000009</v>
      </c>
      <c r="LB33" s="9">
        <f t="shared" si="32"/>
        <v>136207563.91000009</v>
      </c>
      <c r="LC33" s="9">
        <f t="shared" si="32"/>
        <v>136207563.91000009</v>
      </c>
      <c r="LD33" s="9">
        <f t="shared" si="32"/>
        <v>136207563.91000009</v>
      </c>
      <c r="LE33" s="9">
        <f t="shared" si="32"/>
        <v>136207563.91000009</v>
      </c>
      <c r="LF33" s="9">
        <f t="shared" si="32"/>
        <v>136207563.91000009</v>
      </c>
      <c r="LG33" s="9">
        <f t="shared" si="32"/>
        <v>136207563.91000009</v>
      </c>
      <c r="LH33" s="9">
        <f t="shared" si="32"/>
        <v>136207563.91000009</v>
      </c>
      <c r="LI33" s="9">
        <f t="shared" si="32"/>
        <v>136207563.91000009</v>
      </c>
      <c r="LJ33" s="9">
        <f t="shared" si="32"/>
        <v>136207563.91000009</v>
      </c>
      <c r="LK33" s="9">
        <f t="shared" si="32"/>
        <v>136207563.91000009</v>
      </c>
      <c r="LL33" s="9">
        <f t="shared" si="32"/>
        <v>136207563.91000009</v>
      </c>
    </row>
    <row r="34" spans="1:324" ht="15.75" thickTop="1" x14ac:dyDescent="0.25"/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35" sqref="F35"/>
    </sheetView>
  </sheetViews>
  <sheetFormatPr defaultRowHeight="15" x14ac:dyDescent="0.25"/>
  <cols>
    <col min="1" max="1" width="14.85546875" bestFit="1" customWidth="1"/>
    <col min="2" max="2" width="15.28515625" bestFit="1" customWidth="1"/>
  </cols>
  <sheetData>
    <row r="1" spans="1:2" x14ac:dyDescent="0.25">
      <c r="A1" t="s">
        <v>51</v>
      </c>
      <c r="B1" s="6">
        <f>12443363.26+27.27+312537.63</f>
        <v>12755928.16</v>
      </c>
    </row>
    <row r="2" spans="1:2" x14ac:dyDescent="0.25">
      <c r="A2" t="s">
        <v>26</v>
      </c>
      <c r="B2" s="6">
        <f>587163.43+142.12+46695.87</f>
        <v>634001.42000000004</v>
      </c>
    </row>
    <row r="3" spans="1:2" x14ac:dyDescent="0.25">
      <c r="A3" t="s">
        <v>52</v>
      </c>
      <c r="B3" s="6">
        <v>188023129.03</v>
      </c>
    </row>
    <row r="4" spans="1:2" x14ac:dyDescent="0.25">
      <c r="A4" t="s">
        <v>25</v>
      </c>
      <c r="B4" s="6">
        <v>232268546.88</v>
      </c>
    </row>
    <row r="5" spans="1:2" ht="15.75" thickBot="1" x14ac:dyDescent="0.3">
      <c r="B5" s="42">
        <f>SUM(B1:B4)</f>
        <v>433681605.49000001</v>
      </c>
    </row>
    <row r="6" spans="1:2" ht="15.75" thickTop="1" x14ac:dyDescent="0.25"/>
  </sheetData>
  <pageMargins left="0.7" right="0.7" top="0.75" bottom="0.75" header="0.3" footer="0.3"/>
  <pageSetup orientation="portrait" r:id="rId1"/>
  <headerFooter>
    <oddHeader>&amp;L&amp;"arial unicode ms,Regular"&amp;8 Theranos Internal Only</oddHeader>
    <oddFooter>&amp;L&amp;"arial unicode ms,Regular"&amp;8 Theranos Internal Only</oddFooter>
    <evenHeader>&amp;L&amp;"arial unicode ms,Regular"&amp;8 Theranos Internal Only</evenHeader>
    <evenFooter>&amp;L&amp;"arial unicode ms,Regular"&amp;8 Theranos Internal Only</evenFooter>
    <firstHeader>&amp;L&amp;"arial unicode ms,Regular"&amp;8 Theranos Internal Only</firstHeader>
    <firstFooter>&amp;L&amp;"arial unicode ms,Regular"&amp;8 Theranos Internal Only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7" sqref="B17"/>
    </sheetView>
  </sheetViews>
  <sheetFormatPr defaultRowHeight="15" x14ac:dyDescent="0.25"/>
  <cols>
    <col min="1" max="1" width="14.85546875" bestFit="1" customWidth="1"/>
    <col min="2" max="2" width="15.28515625" bestFit="1" customWidth="1"/>
  </cols>
  <sheetData>
    <row r="1" spans="1:2" x14ac:dyDescent="0.25">
      <c r="A1" t="s">
        <v>51</v>
      </c>
      <c r="B1" s="6">
        <f>5170826.39+367161.46-223121.7</f>
        <v>5314866.1499999994</v>
      </c>
    </row>
    <row r="2" spans="1:2" x14ac:dyDescent="0.25">
      <c r="A2" t="s">
        <v>26</v>
      </c>
      <c r="B2" s="6">
        <v>475556.88</v>
      </c>
    </row>
    <row r="3" spans="1:2" x14ac:dyDescent="0.25">
      <c r="A3" t="s">
        <v>52</v>
      </c>
      <c r="B3" s="6">
        <v>158541326.96000001</v>
      </c>
    </row>
    <row r="4" spans="1:2" x14ac:dyDescent="0.25">
      <c r="A4" t="s">
        <v>25</v>
      </c>
      <c r="B4" s="6">
        <v>173345967.72999999</v>
      </c>
    </row>
    <row r="5" spans="1:2" ht="15.75" thickBot="1" x14ac:dyDescent="0.3">
      <c r="B5" s="42">
        <f>SUM(B1:B4)</f>
        <v>337677717.72000003</v>
      </c>
    </row>
    <row r="6" spans="1:2" ht="15.75" thickTop="1" x14ac:dyDescent="0.25"/>
  </sheetData>
  <pageMargins left="0.7" right="0.7" top="0.75" bottom="0.75" header="0.3" footer="0.3"/>
  <pageSetup orientation="portrait" r:id="rId1"/>
  <headerFooter>
    <oddHeader>&amp;L&amp;"arial unicode ms,Regular"&amp;8 Theranos Internal Only</oddHeader>
    <oddFooter>&amp;L&amp;"arial unicode ms,Regular"&amp;8 Theranos Internal Only</oddFooter>
    <evenHeader>&amp;L&amp;"arial unicode ms,Regular"&amp;8 Theranos Internal Only</evenHeader>
    <evenFooter>&amp;L&amp;"arial unicode ms,Regular"&amp;8 Theranos Internal Only</evenFooter>
    <firstHeader>&amp;L&amp;"arial unicode ms,Regular"&amp;8 Theranos Internal Only</firstHeader>
    <firstFooter>&amp;L&amp;"arial unicode ms,Regular"&amp;8 Theranos 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Comerica</vt:lpstr>
      <vt:lpstr>Wells Fargo</vt:lpstr>
      <vt:lpstr>Fidelity</vt:lpstr>
      <vt:lpstr>MS</vt:lpstr>
      <vt:lpstr>Actual bank balance @ 123115</vt:lpstr>
      <vt:lpstr>Actual balance @ 061316</vt:lpstr>
    </vt:vector>
  </TitlesOfParts>
  <Company>Theranos,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Danise Yam</dc:creator>
  <cp:lastModifiedBy>Danise Yam</cp:lastModifiedBy>
  <dcterms:created xsi:type="dcterms:W3CDTF">2016-05-25T19:37:34Z</dcterms:created>
  <dcterms:modified xsi:type="dcterms:W3CDTF">2016-06-27T18:13:52Z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c6c529e5-99de-4e8e-a7fc-877787baed07</vt:lpwstr>
  </property>
  <property fmtid="{D5CDD505-2E9C-101B-9397-08002B2CF9AE}" pid="3" name="TheranosClassification">
    <vt:lpwstr>Public</vt:lpwstr>
  </property>
</Properties>
</file>