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11340" windowHeight="7185" tabRatio="599"/>
  </bookViews>
  <sheets>
    <sheet name="Statement Analysis" sheetId="6" r:id="rId1"/>
  </sheets>
  <externalReferences>
    <externalReference r:id="rId2"/>
    <externalReference r:id="rId3"/>
    <externalReference r:id="rId4"/>
  </externalReferences>
  <definedNames>
    <definedName name="_xlnm.Print_Area" localSheetId="0">'Statement Analysis'!$A$1:$I$38</definedName>
  </definedNames>
  <calcPr calcId="145621"/>
</workbook>
</file>

<file path=xl/calcChain.xml><?xml version="1.0" encoding="utf-8"?>
<calcChain xmlns="http://schemas.openxmlformats.org/spreadsheetml/2006/main">
  <c r="I29" i="6" l="1"/>
  <c r="H29" i="6"/>
  <c r="I28" i="6"/>
  <c r="H28" i="6"/>
  <c r="I26" i="6" l="1"/>
  <c r="I25" i="6"/>
  <c r="I24" i="6"/>
  <c r="I23" i="6"/>
  <c r="H23" i="6"/>
  <c r="I22" i="6"/>
  <c r="I20" i="6"/>
  <c r="I21" i="6" s="1"/>
  <c r="H20" i="6"/>
  <c r="H21" i="6" s="1"/>
  <c r="I19" i="6"/>
  <c r="I18" i="6"/>
  <c r="F26" i="6" l="1"/>
  <c r="F18" i="6" l="1"/>
  <c r="F23" i="6" l="1"/>
  <c r="F22" i="6" l="1"/>
  <c r="F21" i="6"/>
  <c r="F19" i="6"/>
  <c r="F20" i="6"/>
  <c r="F24" i="6" l="1"/>
</calcChain>
</file>

<file path=xl/sharedStrings.xml><?xml version="1.0" encoding="utf-8"?>
<sst xmlns="http://schemas.openxmlformats.org/spreadsheetml/2006/main" count="109" uniqueCount="72">
  <si>
    <t>Quick Ratio</t>
  </si>
  <si>
    <t>Current Ratio</t>
  </si>
  <si>
    <t>Company Financials Assessment</t>
  </si>
  <si>
    <t>Date:</t>
  </si>
  <si>
    <t>Company:</t>
  </si>
  <si>
    <t>Project:</t>
  </si>
  <si>
    <t>Financial Review</t>
  </si>
  <si>
    <t>Financial Statements Supplied:</t>
  </si>
  <si>
    <t>Financials Audited or Reviewed:</t>
  </si>
  <si>
    <t>Financial Indicators:</t>
  </si>
  <si>
    <t>IS/BS/SCF</t>
  </si>
  <si>
    <t>Definition</t>
  </si>
  <si>
    <t>Benchmark</t>
  </si>
  <si>
    <t>Prior Year</t>
  </si>
  <si>
    <t>Cash and Cash Equivalents</t>
  </si>
  <si>
    <t>BS</t>
  </si>
  <si>
    <t>sum of cash and cash equivalents on a company's balance sheet</t>
  </si>
  <si>
    <t>Working Capital</t>
  </si>
  <si>
    <r>
      <t xml:space="preserve">= </t>
    </r>
    <r>
      <rPr>
        <u/>
        <sz val="8"/>
        <color theme="1"/>
        <rFont val="Calibri"/>
        <family val="2"/>
        <scheme val="minor"/>
      </rPr>
      <t>current assets</t>
    </r>
    <r>
      <rPr>
        <sz val="8"/>
        <color theme="1"/>
        <rFont val="Calibri"/>
        <family val="2"/>
        <scheme val="minor"/>
      </rPr>
      <t xml:space="preserve"> - </t>
    </r>
    <r>
      <rPr>
        <u/>
        <sz val="8"/>
        <color theme="1"/>
        <rFont val="Calibri"/>
        <family val="2"/>
        <scheme val="minor"/>
      </rPr>
      <t>current liabilities</t>
    </r>
    <r>
      <rPr>
        <sz val="8"/>
        <color theme="1"/>
        <rFont val="Calibri"/>
        <family val="2"/>
        <scheme val="minor"/>
      </rPr>
      <t xml:space="preserve">
</t>
    </r>
    <r>
      <rPr>
        <u/>
        <sz val="8"/>
        <color theme="1"/>
        <rFont val="Calibri"/>
        <family val="2"/>
        <scheme val="minor"/>
      </rPr>
      <t>current assets</t>
    </r>
    <r>
      <rPr>
        <sz val="8"/>
        <color theme="1"/>
        <rFont val="Calibri"/>
        <family val="2"/>
        <scheme val="minor"/>
      </rPr>
      <t xml:space="preserve">: a balance sheet item -- equals the sum of cash and cash equivalents, accounts receivable, inventory, marketable securities, prepaid expenses, and other assets that could be converted to cash in less than a year.
</t>
    </r>
    <r>
      <rPr>
        <u/>
        <sz val="8"/>
        <color theme="1"/>
        <rFont val="Calibri"/>
        <family val="2"/>
        <scheme val="minor"/>
      </rPr>
      <t>current liabilities</t>
    </r>
    <r>
      <rPr>
        <sz val="8"/>
        <color theme="1"/>
        <rFont val="Calibri"/>
        <family val="2"/>
        <scheme val="minor"/>
      </rPr>
      <t>: a balance sheet item -- equals the sum of all money owed by a company and due within one year.</t>
    </r>
  </si>
  <si>
    <t>positive</t>
  </si>
  <si>
    <r>
      <t xml:space="preserve">= </t>
    </r>
    <r>
      <rPr>
        <u/>
        <sz val="8"/>
        <color theme="1"/>
        <rFont val="Calibri"/>
        <family val="2"/>
        <scheme val="minor"/>
      </rPr>
      <t>current assets</t>
    </r>
    <r>
      <rPr>
        <sz val="8"/>
        <color theme="1"/>
        <rFont val="Calibri"/>
        <family val="2"/>
        <scheme val="minor"/>
      </rPr>
      <t xml:space="preserve"> / </t>
    </r>
    <r>
      <rPr>
        <u/>
        <sz val="8"/>
        <color theme="1"/>
        <rFont val="Calibri"/>
        <family val="2"/>
        <scheme val="minor"/>
      </rPr>
      <t xml:space="preserve">current liabilities </t>
    </r>
  </si>
  <si>
    <t>&gt; 100%</t>
  </si>
  <si>
    <r>
      <t xml:space="preserve">= </t>
    </r>
    <r>
      <rPr>
        <u/>
        <sz val="8"/>
        <color theme="1"/>
        <rFont val="Calibri"/>
        <family val="2"/>
        <scheme val="minor"/>
      </rPr>
      <t>current assets</t>
    </r>
    <r>
      <rPr>
        <sz val="8"/>
        <color theme="1"/>
        <rFont val="Calibri"/>
        <family val="2"/>
        <scheme val="minor"/>
      </rPr>
      <t xml:space="preserve"> - </t>
    </r>
    <r>
      <rPr>
        <u/>
        <sz val="8"/>
        <color theme="1"/>
        <rFont val="Calibri"/>
        <family val="2"/>
        <scheme val="minor"/>
      </rPr>
      <t>inventories</t>
    </r>
    <r>
      <rPr>
        <sz val="8"/>
        <color theme="1"/>
        <rFont val="Calibri"/>
        <family val="2"/>
        <scheme val="minor"/>
      </rPr>
      <t xml:space="preserve"> / </t>
    </r>
    <r>
      <rPr>
        <u/>
        <sz val="8"/>
        <color theme="1"/>
        <rFont val="Calibri"/>
        <family val="2"/>
        <scheme val="minor"/>
      </rPr>
      <t>current liabilities</t>
    </r>
    <r>
      <rPr>
        <sz val="8"/>
        <color theme="1"/>
        <rFont val="Calibri"/>
        <family val="2"/>
        <scheme val="minor"/>
      </rPr>
      <t xml:space="preserve"> </t>
    </r>
  </si>
  <si>
    <t>&gt; 90%</t>
  </si>
  <si>
    <r>
      <t>= t</t>
    </r>
    <r>
      <rPr>
        <u/>
        <sz val="8"/>
        <color theme="1"/>
        <rFont val="Calibri"/>
        <family val="2"/>
        <scheme val="minor"/>
      </rPr>
      <t>otal assets</t>
    </r>
    <r>
      <rPr>
        <sz val="8"/>
        <color theme="1"/>
        <rFont val="Calibri"/>
        <family val="2"/>
        <scheme val="minor"/>
      </rPr>
      <t xml:space="preserve"> minus </t>
    </r>
    <r>
      <rPr>
        <u/>
        <sz val="8"/>
        <color theme="1"/>
        <rFont val="Calibri"/>
        <family val="2"/>
        <scheme val="minor"/>
      </rPr>
      <t>total liabilities</t>
    </r>
    <r>
      <rPr>
        <sz val="8"/>
        <color theme="1"/>
        <rFont val="Calibri"/>
        <family val="2"/>
        <scheme val="minor"/>
      </rPr>
      <t xml:space="preserve"> of an individual or company. 
For a company, also called </t>
    </r>
    <r>
      <rPr>
        <u/>
        <sz val="8"/>
        <color theme="1"/>
        <rFont val="Calibri"/>
        <family val="2"/>
        <scheme val="minor"/>
      </rPr>
      <t>net worth</t>
    </r>
    <r>
      <rPr>
        <sz val="8"/>
        <color theme="1"/>
        <rFont val="Calibri"/>
        <family val="2"/>
        <scheme val="minor"/>
      </rPr>
      <t xml:space="preserve"> or </t>
    </r>
    <r>
      <rPr>
        <u/>
        <sz val="8"/>
        <color theme="1"/>
        <rFont val="Calibri"/>
        <family val="2"/>
        <scheme val="minor"/>
      </rPr>
      <t>shareholders' equity</t>
    </r>
    <r>
      <rPr>
        <sz val="8"/>
        <color theme="1"/>
        <rFont val="Calibri"/>
        <family val="2"/>
        <scheme val="minor"/>
      </rPr>
      <t xml:space="preserve"> or </t>
    </r>
    <r>
      <rPr>
        <u/>
        <sz val="8"/>
        <color theme="1"/>
        <rFont val="Calibri"/>
        <family val="2"/>
        <scheme val="minor"/>
      </rPr>
      <t>net assets</t>
    </r>
    <r>
      <rPr>
        <sz val="8"/>
        <color theme="1"/>
        <rFont val="Calibri"/>
        <family val="2"/>
        <scheme val="minor"/>
      </rPr>
      <t>.</t>
    </r>
  </si>
  <si>
    <t>Long-term Debt/Owner's Equity</t>
  </si>
  <si>
    <r>
      <t xml:space="preserve">= </t>
    </r>
    <r>
      <rPr>
        <u/>
        <sz val="8"/>
        <color theme="1"/>
        <rFont val="Calibri"/>
        <family val="2"/>
        <scheme val="minor"/>
      </rPr>
      <t>long-term debt</t>
    </r>
    <r>
      <rPr>
        <sz val="8"/>
        <color theme="1"/>
        <rFont val="Calibri"/>
        <family val="2"/>
        <scheme val="minor"/>
      </rPr>
      <t xml:space="preserve"> / </t>
    </r>
    <r>
      <rPr>
        <u/>
        <sz val="8"/>
        <color theme="1"/>
        <rFont val="Calibri"/>
        <family val="2"/>
        <scheme val="minor"/>
      </rPr>
      <t>owner's equity</t>
    </r>
    <r>
      <rPr>
        <sz val="8"/>
        <color theme="1"/>
        <rFont val="Calibri"/>
        <family val="2"/>
        <scheme val="minor"/>
      </rPr>
      <t xml:space="preserve">
</t>
    </r>
    <r>
      <rPr>
        <u/>
        <sz val="8"/>
        <color theme="1"/>
        <rFont val="Calibri"/>
        <family val="2"/>
        <scheme val="minor"/>
      </rPr>
      <t>long-term debt</t>
    </r>
    <r>
      <rPr>
        <sz val="8"/>
        <color theme="1"/>
        <rFont val="Calibri"/>
        <family val="2"/>
        <scheme val="minor"/>
      </rPr>
      <t xml:space="preserve">: loans and obligations with a maturity of longer than one year; usually accompanied by interest payments. 
</t>
    </r>
    <r>
      <rPr>
        <u/>
        <sz val="8"/>
        <color theme="1"/>
        <rFont val="Calibri"/>
        <family val="2"/>
        <scheme val="minor"/>
      </rPr>
      <t>owner's equity</t>
    </r>
    <r>
      <rPr>
        <sz val="8"/>
        <color theme="1"/>
        <rFont val="Calibri"/>
        <family val="2"/>
        <scheme val="minor"/>
      </rPr>
      <t>: total assets minus total liabilities (also called net worth or shareholders' equity).</t>
    </r>
  </si>
  <si>
    <t>&lt; 10%</t>
  </si>
  <si>
    <t>Cash from Operations</t>
  </si>
  <si>
    <t>SCF</t>
  </si>
  <si>
    <t xml:space="preserve">An accounting of funds related to the company's operations, reported on the cash flow statement. Calculated by adjusting net income to reflect depreciation expenses, deferred taxes, accounts payable, accoutns receivable, and any extraordinary items. Shows how much money the company received from its actual business operations. Excludes cash received from other sources, such as investments. </t>
  </si>
  <si>
    <t>Revenue</t>
  </si>
  <si>
    <t>IS</t>
  </si>
  <si>
    <t xml:space="preserve">The total amount of money received by the company for goods sold or services provided during a certain time period. Includes all net sales and exchange of assets; interest and any other increase in owner's equity and is calculated before any expenses are subtracted. </t>
  </si>
  <si>
    <t>RY &gt; PY</t>
  </si>
  <si>
    <t>Pre-tax Operating Income</t>
  </si>
  <si>
    <r>
      <t xml:space="preserve">A calculation of operating income, using only </t>
    </r>
    <r>
      <rPr>
        <u/>
        <sz val="8"/>
        <color theme="1"/>
        <rFont val="Calibri"/>
        <family val="2"/>
        <scheme val="minor"/>
      </rPr>
      <t>operating revenues</t>
    </r>
    <r>
      <rPr>
        <sz val="8"/>
        <color theme="1"/>
        <rFont val="Calibri"/>
        <family val="2"/>
        <scheme val="minor"/>
      </rPr>
      <t xml:space="preserve"> and </t>
    </r>
    <r>
      <rPr>
        <u/>
        <sz val="8"/>
        <color theme="1"/>
        <rFont val="Calibri"/>
        <family val="2"/>
        <scheme val="minor"/>
      </rPr>
      <t>direct expenses</t>
    </r>
    <r>
      <rPr>
        <sz val="8"/>
        <color theme="1"/>
        <rFont val="Calibri"/>
        <family val="2"/>
        <scheme val="minor"/>
      </rPr>
      <t xml:space="preserve"> related to a company's primary business. The calculation excludes investments and rents received, and other forms of non-core business income; also excludes other liabilities, including tax, possibily legal expenses, are excluded. </t>
    </r>
  </si>
  <si>
    <t>Gross Profit Margin</t>
  </si>
  <si>
    <t>Operating Income Margin</t>
  </si>
  <si>
    <r>
      <t xml:space="preserve">= </t>
    </r>
    <r>
      <rPr>
        <u/>
        <sz val="8"/>
        <color theme="1"/>
        <rFont val="Calibri"/>
        <family val="2"/>
        <scheme val="minor"/>
      </rPr>
      <t>operating income</t>
    </r>
    <r>
      <rPr>
        <sz val="8"/>
        <color theme="1"/>
        <rFont val="Calibri"/>
        <family val="2"/>
        <scheme val="minor"/>
      </rPr>
      <t xml:space="preserve"> / </t>
    </r>
    <r>
      <rPr>
        <u/>
        <sz val="8"/>
        <color theme="1"/>
        <rFont val="Calibri"/>
        <family val="2"/>
        <scheme val="minor"/>
      </rPr>
      <t>total revenue</t>
    </r>
  </si>
  <si>
    <t>Net Profit Margin</t>
  </si>
  <si>
    <t>Accounts Receivable Ageing</t>
  </si>
  <si>
    <t xml:space="preserve">A periodic report showing all outstanding receivable balances, broken down by customer and month due. </t>
  </si>
  <si>
    <t>Current Lawsuits/Claims History</t>
  </si>
  <si>
    <t>Unrecorded Liabilities</t>
  </si>
  <si>
    <t xml:space="preserve">Any financial liabilities that do not currently appear on a company's financial statements (e.g. unused vacation time). </t>
  </si>
  <si>
    <t>Letter of Credit Capacity</t>
  </si>
  <si>
    <t>Planned Debt Issuances</t>
  </si>
  <si>
    <t>Other Comments</t>
  </si>
  <si>
    <t>Owner's Equity (Including Minority Interests)</t>
  </si>
  <si>
    <r>
      <t xml:space="preserve">= </t>
    </r>
    <r>
      <rPr>
        <u/>
        <sz val="8"/>
        <color theme="1"/>
        <rFont val="Calibri"/>
        <family val="2"/>
        <scheme val="minor"/>
      </rPr>
      <t>net income</t>
    </r>
    <r>
      <rPr>
        <sz val="8"/>
        <color theme="1"/>
        <rFont val="Calibri"/>
        <family val="2"/>
        <scheme val="minor"/>
      </rPr>
      <t xml:space="preserve"> / </t>
    </r>
    <r>
      <rPr>
        <u/>
        <sz val="8"/>
        <color theme="1"/>
        <rFont val="Calibri"/>
        <family val="2"/>
        <scheme val="minor"/>
      </rPr>
      <t>total revenue</t>
    </r>
    <r>
      <rPr>
        <sz val="8"/>
        <color theme="1"/>
        <rFont val="Calibri"/>
        <family val="2"/>
        <scheme val="minor"/>
      </rPr>
      <t xml:space="preserve">
</t>
    </r>
  </si>
  <si>
    <r>
      <t>A calculation of what remains from sales after a company pays out the cost of goods sold. 
g</t>
    </r>
    <r>
      <rPr>
        <u/>
        <sz val="8"/>
        <color theme="1"/>
        <rFont val="Calibri"/>
        <family val="2"/>
        <scheme val="minor"/>
      </rPr>
      <t>ross profit margin</t>
    </r>
    <r>
      <rPr>
        <sz val="8"/>
        <color theme="1"/>
        <rFont val="Calibri"/>
        <family val="2"/>
        <scheme val="minor"/>
      </rPr>
      <t xml:space="preserve"> = </t>
    </r>
    <r>
      <rPr>
        <u/>
        <sz val="8"/>
        <color theme="1"/>
        <rFont val="Calibri"/>
        <family val="2"/>
        <scheme val="minor"/>
      </rPr>
      <t>gross profit</t>
    </r>
    <r>
      <rPr>
        <sz val="8"/>
        <color theme="1"/>
        <rFont val="Calibri"/>
        <family val="2"/>
        <scheme val="minor"/>
      </rPr>
      <t xml:space="preserve"> / total revenue = (total revenue - </t>
    </r>
    <r>
      <rPr>
        <u/>
        <sz val="8"/>
        <color theme="1"/>
        <rFont val="Calibri"/>
        <family val="2"/>
        <scheme val="minor"/>
      </rPr>
      <t>cost of goods sold</t>
    </r>
    <r>
      <rPr>
        <sz val="8"/>
        <color theme="1"/>
        <rFont val="Calibri"/>
        <family val="2"/>
        <scheme val="minor"/>
      </rPr>
      <t xml:space="preserve">) / </t>
    </r>
    <r>
      <rPr>
        <u/>
        <sz val="8"/>
        <color theme="1"/>
        <rFont val="Calibri"/>
        <family val="2"/>
        <scheme val="minor"/>
      </rPr>
      <t>total revenue</t>
    </r>
    <r>
      <rPr>
        <sz val="8"/>
        <color theme="1"/>
        <rFont val="Calibri"/>
        <family val="2"/>
        <scheme val="minor"/>
      </rPr>
      <t xml:space="preserve"> </t>
    </r>
  </si>
  <si>
    <t>Comments</t>
  </si>
  <si>
    <t>Financials Preparer:</t>
  </si>
  <si>
    <t>Theranos</t>
  </si>
  <si>
    <t>1701 Page Mill</t>
  </si>
  <si>
    <t>Customers mainly prepaid. No A/R</t>
  </si>
  <si>
    <t>Customers mainly prepaid. No significant AR</t>
  </si>
  <si>
    <t>N/A</t>
  </si>
  <si>
    <t>We do not have unrecorded liability. Our future commitment on leases was $10.5m as of year end</t>
  </si>
  <si>
    <t>We do not have unrecorded liability. Our future commitment on leases was $10.9m as of year end</t>
  </si>
  <si>
    <t>$30M</t>
  </si>
  <si>
    <t>Danise Yam, Corporate Controller</t>
  </si>
  <si>
    <t>Most recent year</t>
  </si>
  <si>
    <t>$'000</t>
  </si>
  <si>
    <t>We do not have unrecorded liability. Our future commitment on active leases was $25.9m as of year end</t>
  </si>
  <si>
    <t>Latest interim</t>
  </si>
  <si>
    <t>We do not have unrecorded liability. Our future commitment on active leases was $25.3m as of year end</t>
  </si>
  <si>
    <t>Reviewed by KPMG (2011) and by management (YE 2012 and YTD 01/31/2013)</t>
  </si>
  <si>
    <t>Income Statement, Balance Sheet, Statement of Cash Flows (YTD 01/31/2013, YE 2012 and YE 2011)</t>
  </si>
  <si>
    <t>The $25m is from a current transaction from one customer</t>
  </si>
  <si>
    <t>Theranos has about $98m in deferred revenue. We expect to start recognizing some of the deferred revenue once the product is launched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</si>
</sst>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0.0%"/>
  </numFmts>
  <fonts count="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20"/>
      <color theme="1"/>
      <name val="Calibri"/>
      <family val="2"/>
      <scheme val="minor"/>
    </font>
    <font>
      <sz val="8"/>
      <color theme="1"/>
      <name val="Calibri"/>
      <family val="2"/>
      <scheme val="minor"/>
    </font>
    <font>
      <u/>
      <sz val="8"/>
      <color theme="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7" fillId="0" borderId="0"/>
  </cellStyleXfs>
  <cellXfs count="64">
    <xf numFmtId="0" fontId="0" fillId="0" borderId="0" xfId="0"/>
    <xf numFmtId="0" fontId="6" fillId="0" borderId="0" xfId="1"/>
    <xf numFmtId="0" fontId="6" fillId="0" borderId="0" xfId="1" applyBorder="1"/>
    <xf numFmtId="14" fontId="6" fillId="0" borderId="0" xfId="1" applyNumberFormat="1" applyBorder="1"/>
    <xf numFmtId="0" fontId="6" fillId="0" borderId="1" xfId="1" applyBorder="1"/>
    <xf numFmtId="0" fontId="8" fillId="0" borderId="0" xfId="1" applyFont="1" applyFill="1" applyBorder="1" applyAlignment="1">
      <alignment horizontal="right"/>
    </xf>
    <xf numFmtId="0" fontId="6" fillId="0" borderId="2" xfId="1" applyBorder="1"/>
    <xf numFmtId="0" fontId="6" fillId="0" borderId="2" xfId="1" applyBorder="1" applyAlignment="1">
      <alignment horizontal="center"/>
    </xf>
    <xf numFmtId="15" fontId="6" fillId="0" borderId="0" xfId="1" applyNumberFormat="1" applyBorder="1" applyAlignment="1">
      <alignment horizontal="center"/>
    </xf>
    <xf numFmtId="0" fontId="6" fillId="0" borderId="0" xfId="1" applyBorder="1" applyAlignment="1">
      <alignment horizontal="right" vertical="center"/>
    </xf>
    <xf numFmtId="0" fontId="6" fillId="0" borderId="0" xfId="1" applyBorder="1" applyAlignment="1">
      <alignment horizontal="center" vertical="center"/>
    </xf>
    <xf numFmtId="0" fontId="10" fillId="0" borderId="0" xfId="1" applyFont="1" applyBorder="1" applyAlignment="1">
      <alignment vertical="center" wrapText="1"/>
    </xf>
    <xf numFmtId="0" fontId="10" fillId="0" borderId="0" xfId="1" quotePrefix="1" applyFont="1" applyBorder="1" applyAlignment="1">
      <alignment vertical="center" wrapText="1"/>
    </xf>
    <xf numFmtId="164" fontId="0" fillId="0" borderId="0" xfId="2" applyNumberFormat="1" applyFont="1" applyBorder="1" applyAlignment="1">
      <alignment vertical="center"/>
    </xf>
    <xf numFmtId="0" fontId="6" fillId="0" borderId="0" xfId="1" applyFill="1" applyBorder="1" applyAlignment="1">
      <alignment horizontal="right" vertical="center"/>
    </xf>
    <xf numFmtId="0" fontId="6" fillId="0" borderId="2" xfId="1" applyFill="1" applyBorder="1" applyAlignment="1">
      <alignment horizontal="right" vertical="center"/>
    </xf>
    <xf numFmtId="0" fontId="6" fillId="0" borderId="2" xfId="1" applyBorder="1" applyAlignment="1">
      <alignment horizontal="center" vertical="center"/>
    </xf>
    <xf numFmtId="0" fontId="6" fillId="0" borderId="2" xfId="1" applyBorder="1" applyAlignment="1">
      <alignment horizontal="centerContinuous"/>
    </xf>
    <xf numFmtId="0" fontId="6" fillId="0" borderId="0" xfId="1" applyFill="1" applyBorder="1" applyAlignment="1">
      <alignment horizontal="right"/>
    </xf>
    <xf numFmtId="0" fontId="6" fillId="0" borderId="0" xfId="1" applyBorder="1" applyAlignment="1">
      <alignment horizontal="right" vertical="center" wrapText="1"/>
    </xf>
    <xf numFmtId="0" fontId="5" fillId="0" borderId="0" xfId="1" applyFont="1" applyBorder="1"/>
    <xf numFmtId="0" fontId="6" fillId="0" borderId="0" xfId="1" applyFill="1" applyBorder="1" applyAlignment="1">
      <alignment horizontal="center" vertical="center"/>
    </xf>
    <xf numFmtId="0" fontId="4" fillId="0" borderId="0" xfId="1" applyFont="1" applyBorder="1" applyAlignment="1">
      <alignment vertical="center"/>
    </xf>
    <xf numFmtId="0" fontId="4" fillId="0" borderId="0" xfId="1" applyFont="1" applyBorder="1" applyAlignment="1">
      <alignment vertical="center" wrapText="1"/>
    </xf>
    <xf numFmtId="0" fontId="4" fillId="0" borderId="1" xfId="1" applyFont="1" applyBorder="1"/>
    <xf numFmtId="0" fontId="6" fillId="0" borderId="0" xfId="1" applyFill="1" applyBorder="1" applyAlignment="1">
      <alignment vertical="center"/>
    </xf>
    <xf numFmtId="0" fontId="9" fillId="0" borderId="3" xfId="1" applyFont="1" applyBorder="1"/>
    <xf numFmtId="0" fontId="6" fillId="0" borderId="4" xfId="1" applyBorder="1"/>
    <xf numFmtId="0" fontId="6" fillId="0" borderId="5" xfId="1" applyBorder="1"/>
    <xf numFmtId="0" fontId="6" fillId="0" borderId="6" xfId="1" applyBorder="1"/>
    <xf numFmtId="0" fontId="8" fillId="0" borderId="5" xfId="1" applyFont="1" applyBorder="1" applyAlignment="1">
      <alignment horizontal="left"/>
    </xf>
    <xf numFmtId="0" fontId="8" fillId="0" borderId="7" xfId="1" applyFont="1" applyBorder="1" applyAlignment="1">
      <alignment horizontal="left"/>
    </xf>
    <xf numFmtId="0" fontId="6" fillId="0" borderId="8" xfId="1" applyBorder="1"/>
    <xf numFmtId="0" fontId="8" fillId="0" borderId="5" xfId="1" applyFont="1" applyBorder="1"/>
    <xf numFmtId="0" fontId="6" fillId="0" borderId="4" xfId="1" applyBorder="1" applyAlignment="1">
      <alignment horizontal="center"/>
    </xf>
    <xf numFmtId="0" fontId="8" fillId="0" borderId="5" xfId="1" applyFont="1" applyFill="1" applyBorder="1" applyAlignment="1">
      <alignment horizontal="left"/>
    </xf>
    <xf numFmtId="15" fontId="6" fillId="0" borderId="6" xfId="1" applyNumberFormat="1" applyBorder="1" applyAlignment="1">
      <alignment horizontal="center"/>
    </xf>
    <xf numFmtId="0" fontId="6" fillId="0" borderId="5" xfId="1" applyBorder="1" applyAlignment="1">
      <alignment horizontal="center" vertical="center"/>
    </xf>
    <xf numFmtId="164" fontId="0" fillId="0" borderId="6" xfId="2" applyNumberFormat="1" applyFont="1" applyBorder="1" applyAlignment="1">
      <alignment vertical="center"/>
    </xf>
    <xf numFmtId="0" fontId="6" fillId="0" borderId="5" xfId="1" applyFill="1" applyBorder="1" applyAlignment="1">
      <alignment horizontal="center" vertical="center"/>
    </xf>
    <xf numFmtId="0" fontId="6" fillId="0" borderId="3" xfId="1" applyFill="1" applyBorder="1"/>
    <xf numFmtId="0" fontId="6" fillId="0" borderId="5" xfId="1" applyFill="1" applyBorder="1"/>
    <xf numFmtId="0" fontId="4" fillId="0" borderId="6" xfId="1" applyFont="1" applyBorder="1" applyAlignment="1">
      <alignment vertical="center" wrapText="1"/>
    </xf>
    <xf numFmtId="0" fontId="6" fillId="0" borderId="6" xfId="1" applyFill="1" applyBorder="1" applyAlignment="1">
      <alignment vertical="center"/>
    </xf>
    <xf numFmtId="0" fontId="4" fillId="0" borderId="6" xfId="1" applyFont="1" applyBorder="1" applyAlignment="1">
      <alignment vertical="center"/>
    </xf>
    <xf numFmtId="0" fontId="6" fillId="0" borderId="7" xfId="1" applyBorder="1"/>
    <xf numFmtId="164" fontId="0" fillId="0" borderId="6" xfId="2" applyNumberFormat="1" applyFont="1" applyFill="1" applyBorder="1" applyAlignment="1">
      <alignment vertical="center"/>
    </xf>
    <xf numFmtId="165" fontId="0" fillId="0" borderId="0" xfId="3" applyNumberFormat="1" applyFont="1" applyBorder="1" applyAlignment="1">
      <alignment vertical="center"/>
    </xf>
    <xf numFmtId="165" fontId="0" fillId="0" borderId="6" xfId="3" applyNumberFormat="1" applyFont="1" applyBorder="1" applyAlignment="1">
      <alignment vertical="center"/>
    </xf>
    <xf numFmtId="165" fontId="0" fillId="0" borderId="0" xfId="3" applyNumberFormat="1" applyFont="1" applyFill="1" applyBorder="1" applyAlignment="1">
      <alignment vertical="center"/>
    </xf>
    <xf numFmtId="165" fontId="0" fillId="0" borderId="6" xfId="3" applyNumberFormat="1" applyFont="1" applyFill="1" applyBorder="1" applyAlignment="1">
      <alignment vertical="center"/>
    </xf>
    <xf numFmtId="10" fontId="0" fillId="0" borderId="0" xfId="3" applyNumberFormat="1" applyFont="1" applyBorder="1" applyAlignment="1">
      <alignment vertical="center"/>
    </xf>
    <xf numFmtId="10" fontId="0" fillId="0" borderId="6" xfId="3" applyNumberFormat="1" applyFont="1" applyFill="1" applyBorder="1" applyAlignment="1">
      <alignment vertical="center"/>
    </xf>
    <xf numFmtId="0" fontId="6" fillId="0" borderId="2" xfId="1" applyBorder="1" applyAlignment="1"/>
    <xf numFmtId="0" fontId="6" fillId="0" borderId="4" xfId="1" applyBorder="1" applyAlignment="1"/>
    <xf numFmtId="0" fontId="6" fillId="0" borderId="0" xfId="1" applyBorder="1" applyAlignment="1"/>
    <xf numFmtId="0" fontId="6" fillId="0" borderId="6" xfId="1" applyBorder="1" applyAlignment="1"/>
    <xf numFmtId="6" fontId="3" fillId="0" borderId="0" xfId="1" applyNumberFormat="1" applyFont="1" applyBorder="1" applyAlignment="1">
      <alignment horizontal="center"/>
    </xf>
    <xf numFmtId="165" fontId="0" fillId="0" borderId="0" xfId="3" applyNumberFormat="1" applyFont="1" applyFill="1" applyBorder="1" applyAlignment="1">
      <alignment horizontal="center" vertical="center"/>
    </xf>
    <xf numFmtId="0" fontId="3" fillId="0" borderId="0" xfId="1" applyFont="1" applyBorder="1" applyAlignment="1">
      <alignment vertical="center" wrapText="1"/>
    </xf>
    <xf numFmtId="0" fontId="2" fillId="0" borderId="0" xfId="1" applyFont="1" applyBorder="1" applyAlignment="1">
      <alignment vertical="center" wrapText="1"/>
    </xf>
    <xf numFmtId="0" fontId="2" fillId="0" borderId="1" xfId="1" applyFont="1" applyBorder="1"/>
    <xf numFmtId="9" fontId="0" fillId="0" borderId="0" xfId="3" applyNumberFormat="1" applyFont="1" applyBorder="1" applyAlignment="1">
      <alignment vertical="center"/>
    </xf>
    <xf numFmtId="0" fontId="1" fillId="0" borderId="0" xfId="1" applyFont="1" applyBorder="1" applyAlignment="1">
      <alignment vertical="center" wrapText="1"/>
    </xf>
  </cellXfs>
  <cellStyles count="5">
    <cellStyle name="Comma 2" xfId="4"/>
    <cellStyle name="Currency 2" xfId="2"/>
    <cellStyle name="Normal" xfId="0" builtinId="0"/>
    <cellStyle name="Normal 2" xfId="1"/>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BE5F1"/>
      <rgbColor rgb="006495ED"/>
      <rgbColor rgb="00FFFFFF"/>
      <rgbColor rgb="0000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S%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Department\1%20General%20Accounting\Audit\2011%20Audit\FS\financial%20statemen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yam\AppData\Local\Microsoft\Windows\Temporary%20Internet%20Files\Content.Outlook\SD5WEK9B\FS%20123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CF"/>
      <sheetName val="TB"/>
      <sheetName val="TB jan 2013"/>
    </sheetNames>
    <sheetDataSet>
      <sheetData sheetId="0">
        <row r="8">
          <cell r="C8">
            <v>70789</v>
          </cell>
        </row>
        <row r="10">
          <cell r="C10">
            <v>7733</v>
          </cell>
        </row>
        <row r="12">
          <cell r="C12">
            <v>105514</v>
          </cell>
        </row>
        <row r="16">
          <cell r="C16">
            <v>125005</v>
          </cell>
        </row>
        <row r="23">
          <cell r="C23">
            <v>56329</v>
          </cell>
        </row>
        <row r="25">
          <cell r="C25">
            <v>49154</v>
          </cell>
        </row>
        <row r="26">
          <cell r="C26">
            <v>65000</v>
          </cell>
        </row>
        <row r="27">
          <cell r="C27">
            <v>3357</v>
          </cell>
        </row>
        <row r="28">
          <cell r="C28">
            <v>2220</v>
          </cell>
        </row>
        <row r="29">
          <cell r="C29">
            <v>176060</v>
          </cell>
        </row>
        <row r="34">
          <cell r="C34">
            <v>-51055</v>
          </cell>
        </row>
      </sheetData>
      <sheetData sheetId="1">
        <row r="5">
          <cell r="I5">
            <v>-4713</v>
          </cell>
        </row>
      </sheetData>
      <sheetData sheetId="2">
        <row r="17">
          <cell r="B17">
            <v>-54967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BS"/>
      <sheetName val="3-Ops"/>
      <sheetName val="4-SE"/>
      <sheetName val="4-SE (To Keep)"/>
      <sheetName val="5-CF"/>
      <sheetName val="5-CF (To Keep)"/>
    </sheetNames>
    <sheetDataSet>
      <sheetData sheetId="0">
        <row r="6">
          <cell r="I6">
            <v>25585015</v>
          </cell>
          <cell r="K6">
            <v>4774600</v>
          </cell>
        </row>
        <row r="7">
          <cell r="K7">
            <v>31943170</v>
          </cell>
        </row>
        <row r="11">
          <cell r="I11">
            <v>88720945</v>
          </cell>
          <cell r="K11">
            <v>37599914</v>
          </cell>
        </row>
        <row r="21">
          <cell r="I21">
            <v>4070927</v>
          </cell>
          <cell r="K21">
            <v>1994818</v>
          </cell>
        </row>
        <row r="22">
          <cell r="I22">
            <v>766952</v>
          </cell>
          <cell r="K22">
            <v>759200</v>
          </cell>
        </row>
        <row r="23">
          <cell r="I23">
            <v>3800848</v>
          </cell>
          <cell r="K23">
            <v>3808017</v>
          </cell>
        </row>
        <row r="24">
          <cell r="I24">
            <v>73500000</v>
          </cell>
          <cell r="K24">
            <v>0</v>
          </cell>
        </row>
        <row r="25">
          <cell r="I25">
            <v>5958827</v>
          </cell>
          <cell r="K25">
            <v>1846856</v>
          </cell>
        </row>
        <row r="26">
          <cell r="I26">
            <v>13332</v>
          </cell>
          <cell r="K26">
            <v>41706</v>
          </cell>
        </row>
        <row r="42">
          <cell r="I42">
            <v>5157904</v>
          </cell>
          <cell r="K42">
            <v>31779392</v>
          </cell>
        </row>
      </sheetData>
      <sheetData sheetId="1">
        <row r="5">
          <cell r="I5">
            <v>518248</v>
          </cell>
          <cell r="K5">
            <v>1401305</v>
          </cell>
        </row>
        <row r="10">
          <cell r="K10">
            <v>-16170002</v>
          </cell>
        </row>
      </sheetData>
      <sheetData sheetId="2"/>
      <sheetData sheetId="3"/>
      <sheetData sheetId="4"/>
      <sheetData sheetId="5">
        <row r="26">
          <cell r="B26">
            <v>49159578</v>
          </cell>
          <cell r="C26">
            <v>-14526832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BS"/>
      <sheetName val="3-Ops"/>
      <sheetName val="5-CF (To Keep)"/>
    </sheetNames>
    <sheetDataSet>
      <sheetData sheetId="0" refreshError="1"/>
      <sheetData sheetId="1">
        <row r="5">
          <cell r="I5">
            <v>518248</v>
          </cell>
          <cell r="K5">
            <v>1401305</v>
          </cell>
        </row>
        <row r="10">
          <cell r="I10">
            <v>-27739053</v>
          </cell>
          <cell r="K10">
            <v>-16170002</v>
          </cell>
        </row>
        <row r="13">
          <cell r="I13">
            <v>-27662532</v>
          </cell>
          <cell r="K13">
            <v>-16216286</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topLeftCell="A8" zoomScaleNormal="100" zoomScaleSheetLayoutView="93" workbookViewId="0">
      <selection activeCell="F25" sqref="F25"/>
    </sheetView>
  </sheetViews>
  <sheetFormatPr defaultRowHeight="15" x14ac:dyDescent="0.25"/>
  <cols>
    <col min="1" max="1" width="9.140625" style="1" customWidth="1"/>
    <col min="2" max="2" width="21.85546875" style="1" customWidth="1"/>
    <col min="3" max="3" width="10.140625" style="1" customWidth="1"/>
    <col min="4" max="4" width="99.85546875" style="1" customWidth="1"/>
    <col min="5" max="8" width="21.5703125" style="1" customWidth="1"/>
    <col min="9" max="9" width="21.5703125" style="1" hidden="1" customWidth="1"/>
    <col min="10" max="16384" width="9.140625" style="1"/>
  </cols>
  <sheetData>
    <row r="1" spans="1:9" ht="26.25" x14ac:dyDescent="0.4">
      <c r="A1" s="26" t="s">
        <v>2</v>
      </c>
      <c r="B1" s="6"/>
      <c r="C1" s="6"/>
      <c r="D1" s="6"/>
      <c r="E1" s="6"/>
      <c r="F1" s="6"/>
      <c r="G1" s="6"/>
      <c r="H1" s="6"/>
      <c r="I1" s="27"/>
    </row>
    <row r="2" spans="1:9" x14ac:dyDescent="0.25">
      <c r="A2" s="28"/>
      <c r="B2" s="2"/>
      <c r="C2" s="2"/>
      <c r="D2" s="2"/>
      <c r="E2" s="2"/>
      <c r="F2" s="2"/>
      <c r="G2" s="2"/>
      <c r="H2" s="2"/>
      <c r="I2" s="29"/>
    </row>
    <row r="3" spans="1:9" x14ac:dyDescent="0.25">
      <c r="A3" s="30" t="s">
        <v>3</v>
      </c>
      <c r="B3" s="3">
        <v>41316</v>
      </c>
      <c r="C3" s="2"/>
      <c r="D3" s="2"/>
      <c r="E3" s="2"/>
      <c r="F3" s="2"/>
      <c r="G3" s="2"/>
      <c r="H3" s="2"/>
      <c r="I3" s="29"/>
    </row>
    <row r="4" spans="1:9" x14ac:dyDescent="0.25">
      <c r="A4" s="30" t="s">
        <v>4</v>
      </c>
      <c r="B4" s="20" t="s">
        <v>54</v>
      </c>
      <c r="C4" s="2"/>
      <c r="D4" s="2"/>
      <c r="E4" s="2"/>
      <c r="F4" s="2"/>
      <c r="G4" s="2"/>
      <c r="H4" s="2"/>
      <c r="I4" s="29"/>
    </row>
    <row r="5" spans="1:9" x14ac:dyDescent="0.25">
      <c r="A5" s="30" t="s">
        <v>5</v>
      </c>
      <c r="B5" s="20" t="s">
        <v>55</v>
      </c>
      <c r="C5" s="2"/>
      <c r="D5" s="2"/>
      <c r="E5" s="2"/>
      <c r="F5" s="2"/>
      <c r="G5" s="2"/>
      <c r="H5" s="2"/>
      <c r="I5" s="29"/>
    </row>
    <row r="6" spans="1:9" x14ac:dyDescent="0.25">
      <c r="A6" s="30"/>
      <c r="B6" s="2"/>
      <c r="C6" s="2"/>
      <c r="D6" s="2"/>
      <c r="E6" s="2"/>
      <c r="F6" s="2"/>
      <c r="G6" s="2"/>
      <c r="H6" s="2"/>
      <c r="I6" s="29"/>
    </row>
    <row r="7" spans="1:9" x14ac:dyDescent="0.25">
      <c r="A7" s="31" t="s">
        <v>6</v>
      </c>
      <c r="B7" s="4"/>
      <c r="C7" s="4"/>
      <c r="D7" s="4"/>
      <c r="E7" s="4"/>
      <c r="F7" s="4"/>
      <c r="G7" s="4"/>
      <c r="H7" s="4"/>
      <c r="I7" s="32"/>
    </row>
    <row r="8" spans="1:9" x14ac:dyDescent="0.25">
      <c r="A8" s="33"/>
      <c r="B8" s="2"/>
      <c r="C8" s="2"/>
      <c r="D8" s="2"/>
      <c r="E8" s="2"/>
      <c r="F8" s="2"/>
      <c r="G8" s="2"/>
      <c r="H8" s="2"/>
      <c r="I8" s="29"/>
    </row>
    <row r="9" spans="1:9" x14ac:dyDescent="0.25">
      <c r="A9" s="28"/>
      <c r="B9" s="5" t="s">
        <v>7</v>
      </c>
      <c r="C9" s="61" t="s">
        <v>69</v>
      </c>
      <c r="D9" s="4"/>
      <c r="E9" s="4"/>
      <c r="F9" s="2"/>
      <c r="G9" s="2"/>
      <c r="H9" s="2"/>
      <c r="I9" s="29"/>
    </row>
    <row r="10" spans="1:9" x14ac:dyDescent="0.25">
      <c r="A10" s="28"/>
      <c r="B10" s="5"/>
      <c r="C10" s="2"/>
      <c r="D10" s="2"/>
      <c r="E10" s="2"/>
      <c r="F10" s="2"/>
      <c r="G10" s="2"/>
      <c r="H10" s="2"/>
      <c r="I10" s="29"/>
    </row>
    <row r="11" spans="1:9" x14ac:dyDescent="0.25">
      <c r="A11" s="28"/>
      <c r="B11" s="5" t="s">
        <v>8</v>
      </c>
      <c r="C11" s="61" t="s">
        <v>68</v>
      </c>
      <c r="D11" s="4"/>
      <c r="E11" s="4"/>
      <c r="F11" s="2"/>
      <c r="G11" s="2"/>
      <c r="H11" s="2"/>
      <c r="I11" s="29"/>
    </row>
    <row r="12" spans="1:9" x14ac:dyDescent="0.25">
      <c r="A12" s="28"/>
      <c r="B12" s="5"/>
      <c r="C12" s="2"/>
      <c r="D12" s="2"/>
      <c r="E12" s="2"/>
      <c r="F12" s="2"/>
      <c r="G12" s="2"/>
      <c r="H12" s="2"/>
      <c r="I12" s="29"/>
    </row>
    <row r="13" spans="1:9" x14ac:dyDescent="0.25">
      <c r="A13" s="28"/>
      <c r="B13" s="5" t="s">
        <v>53</v>
      </c>
      <c r="C13" s="24" t="s">
        <v>62</v>
      </c>
      <c r="D13" s="4"/>
      <c r="E13" s="4"/>
      <c r="F13" s="2"/>
      <c r="G13" s="2"/>
      <c r="H13" s="2"/>
      <c r="I13" s="29"/>
    </row>
    <row r="14" spans="1:9" x14ac:dyDescent="0.25">
      <c r="A14" s="28"/>
      <c r="B14" s="2"/>
      <c r="C14" s="2"/>
      <c r="D14" s="2"/>
      <c r="E14" s="2"/>
      <c r="F14" s="2"/>
      <c r="G14" s="2"/>
      <c r="H14" s="2"/>
      <c r="I14" s="29"/>
    </row>
    <row r="15" spans="1:9" x14ac:dyDescent="0.25">
      <c r="A15" s="28"/>
      <c r="B15" s="5" t="s">
        <v>9</v>
      </c>
      <c r="C15" s="6" t="s">
        <v>10</v>
      </c>
      <c r="D15" s="7" t="s">
        <v>11</v>
      </c>
      <c r="E15" s="7" t="s">
        <v>12</v>
      </c>
      <c r="F15" s="34" t="s">
        <v>66</v>
      </c>
      <c r="G15" s="34" t="s">
        <v>63</v>
      </c>
      <c r="H15" s="34" t="s">
        <v>13</v>
      </c>
      <c r="I15" s="34" t="s">
        <v>13</v>
      </c>
    </row>
    <row r="16" spans="1:9" x14ac:dyDescent="0.25">
      <c r="A16" s="35"/>
      <c r="B16" s="2"/>
      <c r="C16" s="2"/>
      <c r="D16" s="2"/>
      <c r="E16" s="2"/>
      <c r="F16" s="8">
        <v>41305</v>
      </c>
      <c r="G16" s="8">
        <v>41274</v>
      </c>
      <c r="H16" s="8">
        <v>40908</v>
      </c>
      <c r="I16" s="36">
        <v>40543</v>
      </c>
    </row>
    <row r="17" spans="1:9" x14ac:dyDescent="0.25">
      <c r="A17" s="35"/>
      <c r="B17" s="2"/>
      <c r="C17" s="2"/>
      <c r="D17" s="2"/>
      <c r="E17" s="2"/>
      <c r="F17" s="57" t="s">
        <v>64</v>
      </c>
      <c r="G17" s="57" t="s">
        <v>64</v>
      </c>
      <c r="H17" s="57" t="s">
        <v>64</v>
      </c>
      <c r="I17" s="36"/>
    </row>
    <row r="18" spans="1:9" ht="23.25" customHeight="1" x14ac:dyDescent="0.25">
      <c r="A18" s="37"/>
      <c r="B18" s="9" t="s">
        <v>14</v>
      </c>
      <c r="C18" s="10" t="s">
        <v>15</v>
      </c>
      <c r="D18" s="11" t="s">
        <v>16</v>
      </c>
      <c r="E18" s="21" t="s">
        <v>19</v>
      </c>
      <c r="F18" s="13">
        <f>[1]BS!$C$8</f>
        <v>70789</v>
      </c>
      <c r="G18" s="13">
        <v>51745</v>
      </c>
      <c r="H18" s="13">
        <v>88056</v>
      </c>
      <c r="I18" s="46">
        <f>SUM('[2]2-BS'!$K$6:$K$7)</f>
        <v>36717770</v>
      </c>
    </row>
    <row r="19" spans="1:9" ht="75.75" customHeight="1" x14ac:dyDescent="0.25">
      <c r="A19" s="37"/>
      <c r="B19" s="9" t="s">
        <v>17</v>
      </c>
      <c r="C19" s="10" t="s">
        <v>15</v>
      </c>
      <c r="D19" s="12" t="s">
        <v>18</v>
      </c>
      <c r="E19" s="21" t="s">
        <v>19</v>
      </c>
      <c r="F19" s="13">
        <f>[1]BS!$C$12-[1]BS!$C$23</f>
        <v>49185</v>
      </c>
      <c r="G19" s="13">
        <v>77986</v>
      </c>
      <c r="H19" s="13">
        <v>84650</v>
      </c>
      <c r="I19" s="38">
        <f>'[2]2-BS'!$K$11-'[2]2-BS'!$K$21</f>
        <v>35605096</v>
      </c>
    </row>
    <row r="20" spans="1:9" ht="24" customHeight="1" x14ac:dyDescent="0.25">
      <c r="A20" s="37"/>
      <c r="B20" s="9" t="s">
        <v>1</v>
      </c>
      <c r="C20" s="10" t="s">
        <v>15</v>
      </c>
      <c r="D20" s="12" t="s">
        <v>20</v>
      </c>
      <c r="E20" s="21" t="s">
        <v>21</v>
      </c>
      <c r="F20" s="62">
        <f>[1]BS!$C$12/[1]BS!$C$23</f>
        <v>1.873173676081592</v>
      </c>
      <c r="G20" s="47">
        <v>10.61</v>
      </c>
      <c r="H20" s="47">
        <f>'[2]2-BS'!$I$11/'[2]2-BS'!$I$21</f>
        <v>21.793794140744847</v>
      </c>
      <c r="I20" s="48">
        <f>'[2]2-BS'!$K$11/'[2]2-BS'!$K$21</f>
        <v>18.84879422583915</v>
      </c>
    </row>
    <row r="21" spans="1:9" ht="24" customHeight="1" x14ac:dyDescent="0.25">
      <c r="A21" s="37"/>
      <c r="B21" s="9" t="s">
        <v>0</v>
      </c>
      <c r="C21" s="10" t="s">
        <v>15</v>
      </c>
      <c r="D21" s="12" t="s">
        <v>22</v>
      </c>
      <c r="E21" s="21" t="s">
        <v>23</v>
      </c>
      <c r="F21" s="62">
        <f>([1]BS!$C$12-[1]BS!$C$10)/[1]BS!$C$23</f>
        <v>1.735890926520975</v>
      </c>
      <c r="G21" s="47">
        <v>9.68</v>
      </c>
      <c r="H21" s="47">
        <f>H20</f>
        <v>21.793794140744847</v>
      </c>
      <c r="I21" s="48">
        <f>I20</f>
        <v>18.84879422583915</v>
      </c>
    </row>
    <row r="22" spans="1:9" ht="53.25" customHeight="1" x14ac:dyDescent="0.25">
      <c r="A22" s="37"/>
      <c r="B22" s="19" t="s">
        <v>49</v>
      </c>
      <c r="C22" s="10" t="s">
        <v>15</v>
      </c>
      <c r="D22" s="12" t="s">
        <v>24</v>
      </c>
      <c r="E22" s="21" t="s">
        <v>19</v>
      </c>
      <c r="F22" s="13">
        <f>[1]BS!$C$16-[1]BS!$C$29</f>
        <v>-51055</v>
      </c>
      <c r="G22" s="13">
        <v>-46341</v>
      </c>
      <c r="H22" s="13">
        <v>5158</v>
      </c>
      <c r="I22" s="38">
        <f>'[2]2-BS'!$K$42</f>
        <v>31779392</v>
      </c>
    </row>
    <row r="23" spans="1:9" ht="33.75" x14ac:dyDescent="0.25">
      <c r="A23" s="37"/>
      <c r="B23" s="9" t="s">
        <v>25</v>
      </c>
      <c r="C23" s="10" t="s">
        <v>15</v>
      </c>
      <c r="D23" s="12" t="s">
        <v>26</v>
      </c>
      <c r="E23" s="10" t="s">
        <v>27</v>
      </c>
      <c r="F23" s="49">
        <f>SUM([1]BS!$C$25:$C$28)/[1]BS!$C$34</f>
        <v>-2.345137596709431</v>
      </c>
      <c r="G23" s="49">
        <v>-3.1</v>
      </c>
      <c r="H23" s="49">
        <f>SUM('[2]2-BS'!$I$22:$I$26)/'[2]2-BS'!$I$42</f>
        <v>16.293432177101398</v>
      </c>
      <c r="I23" s="50">
        <f>SUM('[2]2-BS'!$K$22:$K$26)/'[2]2-BS'!$K$42</f>
        <v>0.20314356549049145</v>
      </c>
    </row>
    <row r="24" spans="1:9" ht="66" customHeight="1" x14ac:dyDescent="0.25">
      <c r="A24" s="37"/>
      <c r="B24" s="9" t="s">
        <v>28</v>
      </c>
      <c r="C24" s="10" t="s">
        <v>29</v>
      </c>
      <c r="D24" s="12" t="s">
        <v>30</v>
      </c>
      <c r="E24" s="10" t="s">
        <v>19</v>
      </c>
      <c r="F24" s="13">
        <f>[1]CF!$B$17</f>
        <v>-54967</v>
      </c>
      <c r="G24" s="13">
        <v>-62711</v>
      </c>
      <c r="H24" s="13">
        <v>49160</v>
      </c>
      <c r="I24" s="38">
        <f>'[2]5-CF (To Keep)'!$C$26</f>
        <v>-14526832</v>
      </c>
    </row>
    <row r="25" spans="1:9" ht="63" customHeight="1" x14ac:dyDescent="0.25">
      <c r="A25" s="37"/>
      <c r="B25" s="9" t="s">
        <v>31</v>
      </c>
      <c r="C25" s="10" t="s">
        <v>32</v>
      </c>
      <c r="D25" s="11" t="s">
        <v>33</v>
      </c>
      <c r="E25" s="10" t="s">
        <v>34</v>
      </c>
      <c r="F25" s="11" t="s">
        <v>71</v>
      </c>
      <c r="G25" s="13">
        <v>0</v>
      </c>
      <c r="H25" s="13">
        <v>518</v>
      </c>
      <c r="I25" s="38">
        <f>'[2]3-Ops'!$K$5</f>
        <v>1401305</v>
      </c>
    </row>
    <row r="26" spans="1:9" ht="56.25" customHeight="1" x14ac:dyDescent="0.25">
      <c r="A26" s="37"/>
      <c r="B26" s="9" t="s">
        <v>35</v>
      </c>
      <c r="C26" s="10" t="s">
        <v>32</v>
      </c>
      <c r="D26" s="11" t="s">
        <v>36</v>
      </c>
      <c r="E26" s="10" t="s">
        <v>19</v>
      </c>
      <c r="F26" s="13">
        <f>[1]IS!$I$5</f>
        <v>-4713</v>
      </c>
      <c r="G26" s="13">
        <v>-57111</v>
      </c>
      <c r="H26" s="13">
        <v>-27739</v>
      </c>
      <c r="I26" s="38">
        <f>'[2]3-Ops'!$K$10</f>
        <v>-16170002</v>
      </c>
    </row>
    <row r="27" spans="1:9" ht="43.5" customHeight="1" x14ac:dyDescent="0.25">
      <c r="A27" s="37"/>
      <c r="B27" s="9" t="s">
        <v>37</v>
      </c>
      <c r="C27" s="10" t="s">
        <v>32</v>
      </c>
      <c r="D27" s="11" t="s">
        <v>51</v>
      </c>
      <c r="E27" s="10" t="s">
        <v>19</v>
      </c>
      <c r="F27" s="58" t="s">
        <v>58</v>
      </c>
      <c r="G27" s="58" t="s">
        <v>58</v>
      </c>
      <c r="H27" s="49">
        <v>0.99</v>
      </c>
      <c r="I27" s="50">
        <v>0.94</v>
      </c>
    </row>
    <row r="28" spans="1:9" ht="21" customHeight="1" x14ac:dyDescent="0.25">
      <c r="A28" s="37"/>
      <c r="B28" s="9" t="s">
        <v>38</v>
      </c>
      <c r="C28" s="10" t="s">
        <v>32</v>
      </c>
      <c r="D28" s="12" t="s">
        <v>39</v>
      </c>
      <c r="E28" s="10" t="s">
        <v>19</v>
      </c>
      <c r="F28" s="58" t="s">
        <v>58</v>
      </c>
      <c r="G28" s="58" t="s">
        <v>58</v>
      </c>
      <c r="H28" s="51">
        <f>'[3]3-Ops'!$I$10/'[3]3-Ops'!$I$5</f>
        <v>-53.524669656226365</v>
      </c>
      <c r="I28" s="52">
        <f>'[3]3-Ops'!$K$10/'[3]3-Ops'!$K$5</f>
        <v>-11.539245203578094</v>
      </c>
    </row>
    <row r="29" spans="1:9" ht="27" customHeight="1" x14ac:dyDescent="0.25">
      <c r="A29" s="39"/>
      <c r="B29" s="14" t="s">
        <v>40</v>
      </c>
      <c r="C29" s="10" t="s">
        <v>32</v>
      </c>
      <c r="D29" s="12" t="s">
        <v>50</v>
      </c>
      <c r="E29" s="10" t="s">
        <v>19</v>
      </c>
      <c r="F29" s="58" t="s">
        <v>58</v>
      </c>
      <c r="G29" s="58" t="s">
        <v>58</v>
      </c>
      <c r="H29" s="47">
        <f>'[3]3-Ops'!$I$13/'[3]3-Ops'!$I$5</f>
        <v>-53.37701640913231</v>
      </c>
      <c r="I29" s="50">
        <f>'[3]3-Ops'!$K$13/'[3]3-Ops'!$K$5</f>
        <v>-11.572274415633999</v>
      </c>
    </row>
    <row r="30" spans="1:9" ht="15" customHeight="1" x14ac:dyDescent="0.25">
      <c r="A30" s="40"/>
      <c r="B30" s="15"/>
      <c r="C30" s="16"/>
      <c r="D30" s="7" t="s">
        <v>11</v>
      </c>
      <c r="E30" s="17" t="s">
        <v>52</v>
      </c>
      <c r="F30" s="53"/>
      <c r="G30" s="53"/>
      <c r="H30" s="53"/>
      <c r="I30" s="54"/>
    </row>
    <row r="31" spans="1:9" ht="47.25" customHeight="1" x14ac:dyDescent="0.25">
      <c r="A31" s="41"/>
      <c r="B31" s="14" t="s">
        <v>41</v>
      </c>
      <c r="C31" s="10"/>
      <c r="D31" s="11" t="s">
        <v>42</v>
      </c>
      <c r="E31" s="10"/>
      <c r="F31" s="63" t="s">
        <v>70</v>
      </c>
      <c r="G31" s="23" t="s">
        <v>56</v>
      </c>
      <c r="H31" s="23" t="s">
        <v>56</v>
      </c>
      <c r="I31" s="42" t="s">
        <v>57</v>
      </c>
    </row>
    <row r="32" spans="1:9" ht="27.75" customHeight="1" x14ac:dyDescent="0.25">
      <c r="A32" s="41"/>
      <c r="B32" s="14" t="s">
        <v>43</v>
      </c>
      <c r="C32" s="10"/>
      <c r="D32" s="2"/>
      <c r="E32" s="10"/>
      <c r="F32" s="25"/>
      <c r="G32" s="25"/>
      <c r="H32" s="25"/>
      <c r="I32" s="43"/>
    </row>
    <row r="33" spans="1:9" ht="90" x14ac:dyDescent="0.25">
      <c r="A33" s="41"/>
      <c r="B33" s="14" t="s">
        <v>44</v>
      </c>
      <c r="C33" s="10"/>
      <c r="D33" s="11" t="s">
        <v>45</v>
      </c>
      <c r="E33" s="10"/>
      <c r="F33" s="60" t="s">
        <v>67</v>
      </c>
      <c r="G33" s="59" t="s">
        <v>65</v>
      </c>
      <c r="H33" s="23" t="s">
        <v>59</v>
      </c>
      <c r="I33" s="42" t="s">
        <v>60</v>
      </c>
    </row>
    <row r="34" spans="1:9" ht="22.5" customHeight="1" x14ac:dyDescent="0.25">
      <c r="A34" s="41"/>
      <c r="B34" s="14" t="s">
        <v>46</v>
      </c>
      <c r="C34" s="10"/>
      <c r="D34" s="11"/>
      <c r="E34" s="10"/>
      <c r="F34" s="22" t="s">
        <v>61</v>
      </c>
      <c r="G34" s="22" t="s">
        <v>61</v>
      </c>
      <c r="H34" s="22" t="s">
        <v>61</v>
      </c>
      <c r="I34" s="44" t="s">
        <v>61</v>
      </c>
    </row>
    <row r="35" spans="1:9" ht="23.25" customHeight="1" x14ac:dyDescent="0.25">
      <c r="A35" s="41"/>
      <c r="B35" s="14" t="s">
        <v>47</v>
      </c>
      <c r="C35" s="10"/>
      <c r="D35" s="12"/>
      <c r="E35" s="10"/>
      <c r="F35" s="22" t="s">
        <v>58</v>
      </c>
      <c r="G35" s="22" t="s">
        <v>58</v>
      </c>
      <c r="H35" s="22" t="s">
        <v>58</v>
      </c>
      <c r="I35" s="44" t="s">
        <v>58</v>
      </c>
    </row>
    <row r="36" spans="1:9" ht="22.5" customHeight="1" x14ac:dyDescent="0.25">
      <c r="A36" s="41"/>
      <c r="B36" s="14" t="s">
        <v>48</v>
      </c>
      <c r="C36" s="10"/>
      <c r="D36" s="12"/>
      <c r="E36" s="10"/>
      <c r="F36" s="22" t="s">
        <v>58</v>
      </c>
      <c r="G36" s="22" t="s">
        <v>58</v>
      </c>
      <c r="H36" s="22" t="s">
        <v>58</v>
      </c>
      <c r="I36" s="44" t="s">
        <v>58</v>
      </c>
    </row>
    <row r="37" spans="1:9" x14ac:dyDescent="0.25">
      <c r="A37" s="41"/>
      <c r="B37" s="18"/>
      <c r="C37" s="2"/>
      <c r="D37" s="2"/>
      <c r="E37" s="2"/>
      <c r="F37" s="55"/>
      <c r="G37" s="55"/>
      <c r="H37" s="55"/>
      <c r="I37" s="56"/>
    </row>
    <row r="38" spans="1:9" x14ac:dyDescent="0.25">
      <c r="A38" s="45"/>
      <c r="B38" s="4"/>
      <c r="C38" s="4"/>
      <c r="D38" s="4"/>
      <c r="E38" s="4"/>
      <c r="F38" s="4"/>
      <c r="G38" s="4"/>
      <c r="H38" s="4"/>
      <c r="I38" s="32"/>
    </row>
  </sheetData>
  <pageMargins left="0.7" right="0.7" top="0.75" bottom="0.75" header="0.3" footer="0.3"/>
  <pageSetup scale="49" orientation="landscape"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Statement Analysis</vt:lpstr>
      <vt:lpstr>'Statement Analysis'!Print_Area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Vijayakumar, Vaibhav</dc:creator>
  <cp:lastModifiedBy>Danise Yam</cp:lastModifiedBy>
  <cp:lastPrinted>2013-02-12T07:45:48Z</cp:lastPrinted>
  <dcterms:created xsi:type="dcterms:W3CDTF">2012-05-01T21:57:28Z</dcterms:created>
  <dcterms:modified xsi:type="dcterms:W3CDTF">2013-02-12T19:58:53Z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04a53ac1-ff5a-4426-b0e1-01fd88e846c9</vt:lpwstr>
  </property>
  <property fmtid="{D5CDD505-2E9C-101B-9397-08002B2CF9AE}" pid="3" name="TheranosClassification">
    <vt:lpwstr>Public</vt:lpwstr>
  </property>
</Properties>
</file>